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umumacbook2019/Google ドライブ/columns2016/31Ventilator/"/>
    </mc:Choice>
  </mc:AlternateContent>
  <xr:revisionPtr revIDLastSave="0" documentId="13_ncr:1_{ED7DCA80-D765-744D-BC4F-3267BD95034C}" xr6:coauthVersionLast="45" xr6:coauthVersionMax="45" xr10:uidLastSave="{00000000-0000-0000-0000-000000000000}"/>
  <bookViews>
    <workbookView xWindow="0" yWindow="460" windowWidth="30020" windowHeight="17000" activeTab="8" xr2:uid="{8883481E-FD75-4A45-9537-61DF58CB6FEA}"/>
  </bookViews>
  <sheets>
    <sheet name="国内生産比率" sheetId="1" r:id="rId1"/>
    <sheet name="輸入_呼吸器2020" sheetId="11" r:id="rId2"/>
    <sheet name="輸入_呼吸器2019" sheetId="8" r:id="rId3"/>
    <sheet name="輸入_付属品2019" sheetId="10" r:id="rId4"/>
    <sheet name="輸入_呼吸器2018" sheetId="6" r:id="rId5"/>
    <sheet name="輸入_付属品2018" sheetId="3" r:id="rId6"/>
    <sheet name="参）統計国名符号表" sheetId="4" r:id="rId7"/>
    <sheet name="参)HSコード" sheetId="5" r:id="rId8"/>
    <sheet name="感染者数" sheetId="13" r:id="rId9"/>
    <sheet name="感染者数地域別" sheetId="14" r:id="rId10"/>
    <sheet name="世界の輸出" sheetId="7" r:id="rId11"/>
    <sheet name="世界の輸入" sheetId="12" r:id="rId12"/>
  </sheets>
  <definedNames>
    <definedName name="_xlnm._FilterDatabase" localSheetId="10" hidden="1">世界の輸出!$A$1:$AP$1</definedName>
    <definedName name="_xlnm._FilterDatabase" localSheetId="4" hidden="1">輸入_呼吸器2018!$A$1:$BD$1</definedName>
    <definedName name="_xlnm._FilterDatabase" localSheetId="2" hidden="1">輸入_呼吸器2019!$A$1:$BC$1</definedName>
    <definedName name="_xlnm._FilterDatabase" localSheetId="1" hidden="1">輸入_呼吸器2020!$A$1:$BC$1</definedName>
    <definedName name="_xlnm._FilterDatabase" localSheetId="3" hidden="1">輸入_付属品2019!$A$1:$BC$1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8" i="1" l="1"/>
  <c r="Q28" i="1"/>
  <c r="P29" i="1"/>
  <c r="Q29" i="1"/>
  <c r="O29" i="1"/>
  <c r="O28" i="1"/>
  <c r="BE3" i="10"/>
  <c r="AU2" i="8"/>
  <c r="O5" i="1" l="1"/>
  <c r="AM3" i="12" l="1"/>
  <c r="AM4" i="12"/>
  <c r="AM5" i="12"/>
  <c r="AM6" i="12"/>
  <c r="AM7" i="12"/>
  <c r="AM8" i="12"/>
  <c r="AM9" i="12"/>
  <c r="AM10" i="12"/>
  <c r="AM11" i="12"/>
  <c r="AM12" i="12"/>
  <c r="AM13" i="12"/>
  <c r="AM14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AM34" i="12"/>
  <c r="AM35" i="12"/>
  <c r="AM36" i="12"/>
  <c r="AM37" i="12"/>
  <c r="AM38" i="12"/>
  <c r="AM39" i="12"/>
  <c r="AM40" i="12"/>
  <c r="AM41" i="12"/>
  <c r="AM42" i="12"/>
  <c r="AM43" i="12"/>
  <c r="AM44" i="12"/>
  <c r="AM45" i="12"/>
  <c r="AM46" i="12"/>
  <c r="AM47" i="12"/>
  <c r="AM48" i="12"/>
  <c r="AM49" i="12"/>
  <c r="AM50" i="12"/>
  <c r="AM51" i="12"/>
  <c r="AM52" i="12"/>
  <c r="AM53" i="12"/>
  <c r="AM54" i="12"/>
  <c r="AM55" i="12"/>
  <c r="AM56" i="12"/>
  <c r="AM57" i="12"/>
  <c r="AM58" i="12"/>
  <c r="AM59" i="12"/>
  <c r="AM60" i="12"/>
  <c r="AM61" i="12"/>
  <c r="AM62" i="12"/>
  <c r="AM63" i="12"/>
  <c r="AM64" i="12"/>
  <c r="AM65" i="12"/>
  <c r="AM66" i="12"/>
  <c r="AM67" i="12"/>
  <c r="AM68" i="12"/>
  <c r="AM69" i="12"/>
  <c r="AM70" i="12"/>
  <c r="AM71" i="12"/>
  <c r="AM72" i="12"/>
  <c r="AM73" i="12"/>
  <c r="AM74" i="12"/>
  <c r="AM75" i="12"/>
  <c r="AM76" i="12"/>
  <c r="AM77" i="12"/>
  <c r="AM78" i="12"/>
  <c r="AM79" i="12"/>
  <c r="AM80" i="12"/>
  <c r="AM81" i="12"/>
  <c r="AM82" i="12"/>
  <c r="AM83" i="12"/>
  <c r="AM84" i="12"/>
  <c r="AM85" i="12"/>
  <c r="AM86" i="12"/>
  <c r="AM87" i="12"/>
  <c r="AM88" i="12"/>
  <c r="AM89" i="12"/>
  <c r="AM90" i="12"/>
  <c r="AM91" i="12"/>
  <c r="AM92" i="12"/>
  <c r="AM93" i="12"/>
  <c r="AM94" i="12"/>
  <c r="AM95" i="12"/>
  <c r="AM96" i="12"/>
  <c r="AM97" i="12"/>
  <c r="AM98" i="12"/>
  <c r="AM99" i="12"/>
  <c r="AM100" i="12"/>
  <c r="AM101" i="12"/>
  <c r="AM102" i="12"/>
  <c r="AM103" i="12"/>
  <c r="AM104" i="12"/>
  <c r="AM105" i="12"/>
  <c r="AM106" i="12"/>
  <c r="AM107" i="12"/>
  <c r="AM108" i="12"/>
  <c r="AM109" i="12"/>
  <c r="AM110" i="12"/>
  <c r="AM111" i="12"/>
  <c r="AM112" i="12"/>
  <c r="AM113" i="12"/>
  <c r="AM114" i="12"/>
  <c r="AM115" i="12"/>
  <c r="AM116" i="12"/>
  <c r="AM117" i="12"/>
  <c r="AM118" i="12"/>
  <c r="AM119" i="12"/>
  <c r="AM120" i="12"/>
  <c r="AM121" i="12"/>
  <c r="AM122" i="12"/>
  <c r="AM123" i="12"/>
  <c r="AM124" i="12"/>
  <c r="AM125" i="12"/>
  <c r="AM126" i="12"/>
  <c r="AM127" i="12"/>
  <c r="AM128" i="12"/>
  <c r="AM129" i="12"/>
  <c r="AM130" i="12"/>
  <c r="AM131" i="12"/>
  <c r="AM132" i="12"/>
  <c r="AM133" i="12"/>
  <c r="AQ2" i="12" s="1"/>
  <c r="AP2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J69" i="12"/>
  <c r="AJ70" i="12"/>
  <c r="AJ71" i="12"/>
  <c r="AJ72" i="12"/>
  <c r="AJ73" i="12"/>
  <c r="AJ74" i="12"/>
  <c r="AJ75" i="12"/>
  <c r="AJ76" i="12"/>
  <c r="AJ77" i="12"/>
  <c r="AJ78" i="12"/>
  <c r="AJ79" i="12"/>
  <c r="AJ80" i="12"/>
  <c r="AJ81" i="12"/>
  <c r="AJ82" i="12"/>
  <c r="AJ83" i="12"/>
  <c r="AJ84" i="12"/>
  <c r="AJ85" i="12"/>
  <c r="AJ86" i="12"/>
  <c r="AJ87" i="12"/>
  <c r="AJ88" i="12"/>
  <c r="AJ89" i="12"/>
  <c r="AJ90" i="12"/>
  <c r="AJ91" i="12"/>
  <c r="AJ92" i="12"/>
  <c r="AJ93" i="12"/>
  <c r="AJ94" i="12"/>
  <c r="AJ95" i="12"/>
  <c r="AJ96" i="12"/>
  <c r="AJ97" i="12"/>
  <c r="AJ98" i="12"/>
  <c r="AJ99" i="12"/>
  <c r="AJ100" i="12"/>
  <c r="AJ101" i="12"/>
  <c r="AJ102" i="12"/>
  <c r="AJ103" i="12"/>
  <c r="AJ104" i="12"/>
  <c r="AJ105" i="12"/>
  <c r="AJ106" i="12"/>
  <c r="AJ107" i="12"/>
  <c r="AJ108" i="12"/>
  <c r="AJ109" i="12"/>
  <c r="AJ110" i="12"/>
  <c r="AJ111" i="12"/>
  <c r="AJ112" i="12"/>
  <c r="AJ113" i="12"/>
  <c r="AJ114" i="12"/>
  <c r="AJ115" i="12"/>
  <c r="AJ116" i="12"/>
  <c r="AJ117" i="12"/>
  <c r="AJ118" i="12"/>
  <c r="AJ119" i="12"/>
  <c r="AJ120" i="12"/>
  <c r="AJ121" i="12"/>
  <c r="AJ122" i="12"/>
  <c r="AJ123" i="12"/>
  <c r="AJ124" i="12"/>
  <c r="AJ125" i="12"/>
  <c r="AJ126" i="12"/>
  <c r="AJ127" i="12"/>
  <c r="AJ128" i="12"/>
  <c r="AJ129" i="12"/>
  <c r="AJ130" i="12"/>
  <c r="AJ131" i="12"/>
  <c r="AJ132" i="12"/>
  <c r="AJ133" i="12"/>
  <c r="AR3" i="7"/>
  <c r="AJ3" i="12"/>
  <c r="AJ4" i="12"/>
  <c r="AJ5" i="12"/>
  <c r="AJ6" i="12"/>
  <c r="AJ7" i="12"/>
  <c r="AJ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" i="12"/>
  <c r="AM2" i="12"/>
  <c r="AO2" i="7"/>
  <c r="AN4" i="12" l="1"/>
  <c r="AN8" i="12"/>
  <c r="AN12" i="12"/>
  <c r="AN16" i="12"/>
  <c r="AN20" i="12"/>
  <c r="AN24" i="12"/>
  <c r="AN28" i="12"/>
  <c r="AN32" i="12"/>
  <c r="AN36" i="12"/>
  <c r="AN40" i="12"/>
  <c r="AN44" i="12"/>
  <c r="AN48" i="12"/>
  <c r="AN52" i="12"/>
  <c r="AN56" i="12"/>
  <c r="AN60" i="12"/>
  <c r="AN64" i="12"/>
  <c r="AN68" i="12"/>
  <c r="AN72" i="12"/>
  <c r="AN76" i="12"/>
  <c r="AN80" i="12"/>
  <c r="AN84" i="12"/>
  <c r="AN88" i="12"/>
  <c r="AN92" i="12"/>
  <c r="AN96" i="12"/>
  <c r="AN100" i="12"/>
  <c r="AN104" i="12"/>
  <c r="AN108" i="12"/>
  <c r="AN112" i="12"/>
  <c r="AN116" i="12"/>
  <c r="AN120" i="12"/>
  <c r="AN124" i="12"/>
  <c r="AN128" i="12"/>
  <c r="AN132" i="12"/>
  <c r="AN38" i="12"/>
  <c r="AN54" i="12"/>
  <c r="AN66" i="12"/>
  <c r="AN78" i="12"/>
  <c r="AN86" i="12"/>
  <c r="AN98" i="12"/>
  <c r="AN110" i="12"/>
  <c r="AN122" i="12"/>
  <c r="AN130" i="12"/>
  <c r="AN87" i="12"/>
  <c r="AN111" i="12"/>
  <c r="AN123" i="12"/>
  <c r="AN10" i="12"/>
  <c r="AN18" i="12"/>
  <c r="AN26" i="12"/>
  <c r="AN34" i="12"/>
  <c r="AN46" i="12"/>
  <c r="AN58" i="12"/>
  <c r="AN70" i="12"/>
  <c r="AN82" i="12"/>
  <c r="AN94" i="12"/>
  <c r="AN102" i="12"/>
  <c r="AN114" i="12"/>
  <c r="AN126" i="12"/>
  <c r="AN2" i="12"/>
  <c r="AN91" i="12"/>
  <c r="AN107" i="12"/>
  <c r="AN119" i="12"/>
  <c r="AN6" i="12"/>
  <c r="AN14" i="12"/>
  <c r="AN22" i="12"/>
  <c r="AN30" i="12"/>
  <c r="AN42" i="12"/>
  <c r="AN50" i="12"/>
  <c r="AN62" i="12"/>
  <c r="AN74" i="12"/>
  <c r="AN90" i="12"/>
  <c r="AN106" i="12"/>
  <c r="AN118" i="12"/>
  <c r="AN99" i="12"/>
  <c r="AN127" i="12"/>
  <c r="AN3" i="12"/>
  <c r="AN7" i="12"/>
  <c r="AN11" i="12"/>
  <c r="AN15" i="12"/>
  <c r="AN19" i="12"/>
  <c r="AN23" i="12"/>
  <c r="AN27" i="12"/>
  <c r="AN31" i="12"/>
  <c r="AN35" i="12"/>
  <c r="AN39" i="12"/>
  <c r="AN43" i="12"/>
  <c r="AN47" i="12"/>
  <c r="AN51" i="12"/>
  <c r="AN55" i="12"/>
  <c r="AN59" i="12"/>
  <c r="AN63" i="12"/>
  <c r="AN67" i="12"/>
  <c r="AN71" i="12"/>
  <c r="AN75" i="12"/>
  <c r="AN79" i="12"/>
  <c r="AN83" i="12"/>
  <c r="AN95" i="12"/>
  <c r="AN103" i="12"/>
  <c r="AN115" i="12"/>
  <c r="AN131" i="12"/>
  <c r="AN125" i="12"/>
  <c r="AN117" i="12"/>
  <c r="AN109" i="12"/>
  <c r="AN101" i="12"/>
  <c r="AN93" i="12"/>
  <c r="AN85" i="12"/>
  <c r="AN77" i="12"/>
  <c r="AN69" i="12"/>
  <c r="AN61" i="12"/>
  <c r="AN53" i="12"/>
  <c r="AN45" i="12"/>
  <c r="AN37" i="12"/>
  <c r="AN29" i="12"/>
  <c r="AN21" i="12"/>
  <c r="AN17" i="12"/>
  <c r="AN13" i="12"/>
  <c r="AN5" i="12"/>
  <c r="AN129" i="12"/>
  <c r="AN121" i="12"/>
  <c r="AN113" i="12"/>
  <c r="AN105" i="12"/>
  <c r="AN97" i="12"/>
  <c r="AN89" i="12"/>
  <c r="AN81" i="12"/>
  <c r="AN73" i="12"/>
  <c r="AN65" i="12"/>
  <c r="AN57" i="12"/>
  <c r="AN49" i="12"/>
  <c r="AN41" i="12"/>
  <c r="AN33" i="12"/>
  <c r="AN25" i="12"/>
  <c r="AN9" i="12"/>
  <c r="AN133" i="12"/>
  <c r="BC6" i="11"/>
  <c r="BA6" i="11"/>
  <c r="AY6" i="11"/>
  <c r="AV6" i="11"/>
  <c r="AX6" i="11" s="1"/>
  <c r="AU6" i="11"/>
  <c r="BC3" i="11"/>
  <c r="BA3" i="11"/>
  <c r="AY3" i="11"/>
  <c r="AV3" i="11"/>
  <c r="AX3" i="11" s="1"/>
  <c r="AU3" i="11"/>
  <c r="BC25" i="11"/>
  <c r="BA25" i="11"/>
  <c r="AY25" i="11"/>
  <c r="AV25" i="11"/>
  <c r="AX25" i="11" s="1"/>
  <c r="AU25" i="11"/>
  <c r="BC11" i="11"/>
  <c r="BA11" i="11"/>
  <c r="AY11" i="11"/>
  <c r="AV11" i="11"/>
  <c r="AX11" i="11" s="1"/>
  <c r="AU11" i="11"/>
  <c r="BC2" i="11"/>
  <c r="BA2" i="11"/>
  <c r="AY2" i="11"/>
  <c r="AV2" i="11"/>
  <c r="AX2" i="11" s="1"/>
  <c r="AU2" i="11"/>
  <c r="BC22" i="11"/>
  <c r="BA22" i="11"/>
  <c r="AY22" i="11"/>
  <c r="AV22" i="11"/>
  <c r="AX22" i="11" s="1"/>
  <c r="AU22" i="11"/>
  <c r="BC20" i="11"/>
  <c r="BA20" i="11"/>
  <c r="AY20" i="11"/>
  <c r="AV20" i="11"/>
  <c r="AX20" i="11" s="1"/>
  <c r="AU20" i="11"/>
  <c r="BC10" i="11"/>
  <c r="BA10" i="11"/>
  <c r="AY10" i="11"/>
  <c r="AV10" i="11"/>
  <c r="AX10" i="11" s="1"/>
  <c r="AU10" i="11"/>
  <c r="BC24" i="11"/>
  <c r="BA24" i="11"/>
  <c r="AY24" i="11"/>
  <c r="AV24" i="11"/>
  <c r="AX24" i="11" s="1"/>
  <c r="AU24" i="11"/>
  <c r="BC26" i="11"/>
  <c r="BA26" i="11"/>
  <c r="AY26" i="11"/>
  <c r="AV26" i="11"/>
  <c r="AX26" i="11" s="1"/>
  <c r="AU26" i="11"/>
  <c r="BC27" i="11"/>
  <c r="BA27" i="11"/>
  <c r="AY27" i="11"/>
  <c r="AV27" i="11"/>
  <c r="AX27" i="11" s="1"/>
  <c r="AU27" i="11"/>
  <c r="BC23" i="11"/>
  <c r="BA23" i="11"/>
  <c r="AY23" i="11"/>
  <c r="AV23" i="11"/>
  <c r="AX23" i="11" s="1"/>
  <c r="AU23" i="11"/>
  <c r="BC13" i="11"/>
  <c r="BA13" i="11"/>
  <c r="AY13" i="11"/>
  <c r="AV13" i="11"/>
  <c r="AX13" i="11" s="1"/>
  <c r="AU13" i="11"/>
  <c r="BC9" i="11"/>
  <c r="BA9" i="11"/>
  <c r="AY9" i="11"/>
  <c r="AV9" i="11"/>
  <c r="AX9" i="11" s="1"/>
  <c r="AU9" i="11"/>
  <c r="BC5" i="11"/>
  <c r="BA5" i="11"/>
  <c r="AY5" i="11"/>
  <c r="AV5" i="11"/>
  <c r="AX5" i="11" s="1"/>
  <c r="AU5" i="11"/>
  <c r="BC15" i="11"/>
  <c r="BA15" i="11"/>
  <c r="AY15" i="11"/>
  <c r="AV15" i="11"/>
  <c r="AX15" i="11" s="1"/>
  <c r="AU15" i="11"/>
  <c r="BC12" i="11"/>
  <c r="BA12" i="11"/>
  <c r="AY12" i="11"/>
  <c r="AV12" i="11"/>
  <c r="AX12" i="11" s="1"/>
  <c r="AU12" i="11"/>
  <c r="BC18" i="11"/>
  <c r="BA18" i="11"/>
  <c r="AY18" i="11"/>
  <c r="AV18" i="11"/>
  <c r="AX18" i="11" s="1"/>
  <c r="AU18" i="11"/>
  <c r="BC8" i="11"/>
  <c r="BA8" i="11"/>
  <c r="AY8" i="11"/>
  <c r="AV8" i="11"/>
  <c r="AX8" i="11" s="1"/>
  <c r="AU8" i="11"/>
  <c r="BC21" i="11"/>
  <c r="BA21" i="11"/>
  <c r="AY21" i="11"/>
  <c r="AV21" i="11"/>
  <c r="AX21" i="11" s="1"/>
  <c r="AU21" i="11"/>
  <c r="BC16" i="11"/>
  <c r="BA16" i="11"/>
  <c r="AY16" i="11"/>
  <c r="AV16" i="11"/>
  <c r="AX16" i="11" s="1"/>
  <c r="AU16" i="11"/>
  <c r="BC7" i="11"/>
  <c r="BA7" i="11"/>
  <c r="AY7" i="11"/>
  <c r="AV7" i="11"/>
  <c r="AX7" i="11" s="1"/>
  <c r="AU7" i="11"/>
  <c r="BC19" i="11"/>
  <c r="BA19" i="11"/>
  <c r="AY19" i="11"/>
  <c r="AV19" i="11"/>
  <c r="AX19" i="11" s="1"/>
  <c r="AU19" i="11"/>
  <c r="BC14" i="11"/>
  <c r="BA14" i="11"/>
  <c r="AY14" i="11"/>
  <c r="AV14" i="11"/>
  <c r="AX14" i="11" s="1"/>
  <c r="AU14" i="11"/>
  <c r="BC4" i="11"/>
  <c r="BA4" i="11"/>
  <c r="AY4" i="11"/>
  <c r="AV4" i="11"/>
  <c r="AX4" i="11" s="1"/>
  <c r="AU4" i="11"/>
  <c r="BC17" i="11"/>
  <c r="BA17" i="11"/>
  <c r="AY17" i="11"/>
  <c r="AV17" i="11"/>
  <c r="AX17" i="11" s="1"/>
  <c r="AU17" i="11"/>
  <c r="BC18" i="10"/>
  <c r="BA18" i="10"/>
  <c r="AY18" i="10"/>
  <c r="AV18" i="10"/>
  <c r="AX18" i="10" s="1"/>
  <c r="AU18" i="10"/>
  <c r="BC15" i="10"/>
  <c r="BA15" i="10"/>
  <c r="AY15" i="10"/>
  <c r="AV15" i="10"/>
  <c r="AX15" i="10" s="1"/>
  <c r="AU15" i="10"/>
  <c r="BC28" i="10"/>
  <c r="BA28" i="10"/>
  <c r="AY28" i="10"/>
  <c r="AV28" i="10"/>
  <c r="AX28" i="10" s="1"/>
  <c r="AU28" i="10"/>
  <c r="BC26" i="10"/>
  <c r="BA26" i="10"/>
  <c r="AY26" i="10"/>
  <c r="AV26" i="10"/>
  <c r="AX26" i="10" s="1"/>
  <c r="AU26" i="10"/>
  <c r="BC6" i="10"/>
  <c r="BA6" i="10"/>
  <c r="AY6" i="10"/>
  <c r="AV6" i="10"/>
  <c r="AX6" i="10" s="1"/>
  <c r="AU6" i="10"/>
  <c r="BC7" i="10"/>
  <c r="BA7" i="10"/>
  <c r="AY7" i="10"/>
  <c r="AV7" i="10"/>
  <c r="AX7" i="10" s="1"/>
  <c r="AU7" i="10"/>
  <c r="BC14" i="10"/>
  <c r="BA14" i="10"/>
  <c r="AY14" i="10"/>
  <c r="AV14" i="10"/>
  <c r="AX14" i="10" s="1"/>
  <c r="AU14" i="10"/>
  <c r="BC25" i="10"/>
  <c r="BA25" i="10"/>
  <c r="AY25" i="10"/>
  <c r="AV25" i="10"/>
  <c r="AX25" i="10" s="1"/>
  <c r="AU25" i="10"/>
  <c r="BC8" i="10"/>
  <c r="BA8" i="10"/>
  <c r="AY8" i="10"/>
  <c r="AV8" i="10"/>
  <c r="AX8" i="10" s="1"/>
  <c r="AU8" i="10"/>
  <c r="BC17" i="10"/>
  <c r="BA17" i="10"/>
  <c r="AY17" i="10"/>
  <c r="AV17" i="10"/>
  <c r="AX17" i="10" s="1"/>
  <c r="AU17" i="10"/>
  <c r="BC4" i="10"/>
  <c r="BA4" i="10"/>
  <c r="AY4" i="10"/>
  <c r="AV4" i="10"/>
  <c r="AX4" i="10" s="1"/>
  <c r="AU4" i="10"/>
  <c r="BC3" i="10"/>
  <c r="BA3" i="10"/>
  <c r="AY3" i="10"/>
  <c r="AV3" i="10"/>
  <c r="AX3" i="10" s="1"/>
  <c r="AU3" i="10"/>
  <c r="BC21" i="10"/>
  <c r="BA21" i="10"/>
  <c r="AY21" i="10"/>
  <c r="AV21" i="10"/>
  <c r="AX21" i="10" s="1"/>
  <c r="AU21" i="10"/>
  <c r="BC20" i="10"/>
  <c r="BA20" i="10"/>
  <c r="AY20" i="10"/>
  <c r="AV20" i="10"/>
  <c r="AX20" i="10" s="1"/>
  <c r="AU20" i="10"/>
  <c r="BC5" i="10"/>
  <c r="BA5" i="10"/>
  <c r="AY5" i="10"/>
  <c r="AV5" i="10"/>
  <c r="AX5" i="10" s="1"/>
  <c r="AU5" i="10"/>
  <c r="BC12" i="10"/>
  <c r="BA12" i="10"/>
  <c r="AY12" i="10"/>
  <c r="AV12" i="10"/>
  <c r="AX12" i="10" s="1"/>
  <c r="AU12" i="10"/>
  <c r="BC27" i="10"/>
  <c r="BA27" i="10"/>
  <c r="AY27" i="10"/>
  <c r="AV27" i="10"/>
  <c r="AX27" i="10" s="1"/>
  <c r="AU27" i="10"/>
  <c r="BC10" i="10"/>
  <c r="BA10" i="10"/>
  <c r="AY10" i="10"/>
  <c r="AV10" i="10"/>
  <c r="AX10" i="10" s="1"/>
  <c r="AU10" i="10"/>
  <c r="BC2" i="10"/>
  <c r="BA2" i="10"/>
  <c r="AY2" i="10"/>
  <c r="AV2" i="10"/>
  <c r="AX2" i="10" s="1"/>
  <c r="AU2" i="10"/>
  <c r="BC13" i="10"/>
  <c r="BA13" i="10"/>
  <c r="AY13" i="10"/>
  <c r="AV13" i="10"/>
  <c r="AX13" i="10" s="1"/>
  <c r="AU13" i="10"/>
  <c r="BC9" i="10"/>
  <c r="BA9" i="10"/>
  <c r="AY9" i="10"/>
  <c r="AV9" i="10"/>
  <c r="AX9" i="10" s="1"/>
  <c r="AU9" i="10"/>
  <c r="BC11" i="10"/>
  <c r="BA11" i="10"/>
  <c r="AY11" i="10"/>
  <c r="AV11" i="10"/>
  <c r="AX11" i="10" s="1"/>
  <c r="AU11" i="10"/>
  <c r="BC16" i="10"/>
  <c r="BA16" i="10"/>
  <c r="AY16" i="10"/>
  <c r="AV16" i="10"/>
  <c r="AX16" i="10" s="1"/>
  <c r="AU16" i="10"/>
  <c r="BC24" i="10"/>
  <c r="BA24" i="10"/>
  <c r="AY24" i="10"/>
  <c r="AV24" i="10"/>
  <c r="AX24" i="10" s="1"/>
  <c r="AU24" i="10"/>
  <c r="BC19" i="10"/>
  <c r="BA19" i="10"/>
  <c r="AY19" i="10"/>
  <c r="AV19" i="10"/>
  <c r="AX19" i="10" s="1"/>
  <c r="AU19" i="10"/>
  <c r="BC23" i="10"/>
  <c r="BA23" i="10"/>
  <c r="AY23" i="10"/>
  <c r="AV23" i="10"/>
  <c r="AX23" i="10" s="1"/>
  <c r="AU23" i="10"/>
  <c r="BC22" i="10"/>
  <c r="BA22" i="10"/>
  <c r="AY22" i="10"/>
  <c r="AV22" i="10"/>
  <c r="AX22" i="10" s="1"/>
  <c r="AU22" i="10"/>
  <c r="BG2" i="8"/>
  <c r="BF2" i="8"/>
  <c r="BE2" i="8"/>
  <c r="AW3" i="6"/>
  <c r="AX3" i="6"/>
  <c r="AZ3" i="6"/>
  <c r="BA3" i="6" s="1"/>
  <c r="BB3" i="6"/>
  <c r="AW4" i="6"/>
  <c r="AX4" i="6"/>
  <c r="AY4" i="6" s="1"/>
  <c r="AZ4" i="6"/>
  <c r="BB4" i="6"/>
  <c r="AW5" i="6"/>
  <c r="AX5" i="6"/>
  <c r="AZ5" i="6"/>
  <c r="BA5" i="6" s="1"/>
  <c r="BB5" i="6"/>
  <c r="BF2" i="11" l="1"/>
  <c r="AZ8" i="11"/>
  <c r="BB19" i="11"/>
  <c r="BB8" i="11"/>
  <c r="BB5" i="11"/>
  <c r="BB27" i="11"/>
  <c r="BB20" i="11"/>
  <c r="BB25" i="11"/>
  <c r="BB7" i="11"/>
  <c r="BB18" i="11"/>
  <c r="BB9" i="11"/>
  <c r="BB26" i="11"/>
  <c r="BB22" i="11"/>
  <c r="BB3" i="11"/>
  <c r="BB17" i="11"/>
  <c r="BB16" i="11"/>
  <c r="BB12" i="11"/>
  <c r="BB13" i="11"/>
  <c r="BB24" i="11"/>
  <c r="BB2" i="11"/>
  <c r="BB6" i="11"/>
  <c r="BB14" i="11"/>
  <c r="BB21" i="11"/>
  <c r="BB15" i="11"/>
  <c r="BB23" i="11"/>
  <c r="BB10" i="11"/>
  <c r="BB11" i="11"/>
  <c r="AZ14" i="11"/>
  <c r="AZ19" i="11"/>
  <c r="AZ7" i="11"/>
  <c r="AZ12" i="11"/>
  <c r="AZ15" i="11"/>
  <c r="AZ5" i="11"/>
  <c r="AZ27" i="11"/>
  <c r="AZ24" i="11"/>
  <c r="AZ22" i="11"/>
  <c r="AZ11" i="11"/>
  <c r="AZ25" i="11"/>
  <c r="AZ3" i="11"/>
  <c r="AZ6" i="11"/>
  <c r="AZ4" i="11"/>
  <c r="AZ16" i="11"/>
  <c r="AZ18" i="11"/>
  <c r="AZ9" i="11"/>
  <c r="AZ26" i="11"/>
  <c r="AZ10" i="11"/>
  <c r="AZ20" i="11"/>
  <c r="AZ17" i="11"/>
  <c r="BE2" i="11"/>
  <c r="BG2" i="11" s="1"/>
  <c r="AZ13" i="11"/>
  <c r="AZ23" i="11"/>
  <c r="AZ2" i="11"/>
  <c r="BB4" i="11"/>
  <c r="AZ21" i="11"/>
  <c r="BE2" i="10"/>
  <c r="BB19" i="10"/>
  <c r="AZ4" i="10"/>
  <c r="BB11" i="10"/>
  <c r="BB2" i="10"/>
  <c r="BB5" i="10"/>
  <c r="BB20" i="10"/>
  <c r="BB17" i="10"/>
  <c r="BB7" i="10"/>
  <c r="BB15" i="10"/>
  <c r="BF2" i="10"/>
  <c r="BB24" i="10"/>
  <c r="BB10" i="10"/>
  <c r="BB21" i="10"/>
  <c r="BB8" i="10"/>
  <c r="BB6" i="10"/>
  <c r="BB18" i="10"/>
  <c r="BB22" i="10"/>
  <c r="BB9" i="10"/>
  <c r="BB27" i="10"/>
  <c r="BB3" i="10"/>
  <c r="BB25" i="10"/>
  <c r="BB26" i="10"/>
  <c r="BB16" i="10"/>
  <c r="BB13" i="10"/>
  <c r="BB12" i="10"/>
  <c r="BB4" i="10"/>
  <c r="BB14" i="10"/>
  <c r="BB28" i="10"/>
  <c r="AZ11" i="10"/>
  <c r="AZ21" i="10"/>
  <c r="AZ3" i="10"/>
  <c r="AZ17" i="10"/>
  <c r="AZ8" i="10"/>
  <c r="AZ25" i="10"/>
  <c r="AZ14" i="10"/>
  <c r="AZ7" i="10"/>
  <c r="AZ6" i="10"/>
  <c r="AZ26" i="10"/>
  <c r="AZ28" i="10"/>
  <c r="AZ15" i="10"/>
  <c r="AZ18" i="10"/>
  <c r="AZ24" i="10"/>
  <c r="AZ2" i="10"/>
  <c r="AZ10" i="10"/>
  <c r="AZ27" i="10"/>
  <c r="AZ19" i="10"/>
  <c r="AZ16" i="10"/>
  <c r="AZ13" i="10"/>
  <c r="AZ12" i="10"/>
  <c r="AZ5" i="10"/>
  <c r="AZ20" i="10"/>
  <c r="AZ22" i="10"/>
  <c r="BB23" i="10"/>
  <c r="AZ23" i="10"/>
  <c r="AZ9" i="10"/>
  <c r="AY5" i="6"/>
  <c r="AY3" i="6"/>
  <c r="BA4" i="6"/>
  <c r="AV24" i="8"/>
  <c r="AV25" i="8"/>
  <c r="AV26" i="8"/>
  <c r="AX26" i="8" s="1"/>
  <c r="AV27" i="8"/>
  <c r="AV28" i="8"/>
  <c r="AV29" i="8"/>
  <c r="AX29" i="8" s="1"/>
  <c r="AV30" i="8"/>
  <c r="AV31" i="8"/>
  <c r="AV32" i="8"/>
  <c r="AV33" i="8"/>
  <c r="AV34" i="8"/>
  <c r="AV35" i="8"/>
  <c r="AV12" i="8"/>
  <c r="AV13" i="8"/>
  <c r="AV14" i="8"/>
  <c r="AV15" i="8"/>
  <c r="AX15" i="8" s="1"/>
  <c r="AV16" i="8"/>
  <c r="AV17" i="8"/>
  <c r="AV18" i="8"/>
  <c r="AV19" i="8"/>
  <c r="AV20" i="8"/>
  <c r="AV21" i="8"/>
  <c r="AV22" i="8"/>
  <c r="AV23" i="8"/>
  <c r="AX23" i="8" s="1"/>
  <c r="AV3" i="8"/>
  <c r="AX3" i="8" s="1"/>
  <c r="AV4" i="8"/>
  <c r="AV5" i="8"/>
  <c r="AV6" i="8"/>
  <c r="AX6" i="8" s="1"/>
  <c r="AV7" i="8"/>
  <c r="AX7" i="8" s="1"/>
  <c r="AV8" i="8"/>
  <c r="AV9" i="8"/>
  <c r="AV10" i="8"/>
  <c r="AV11" i="8"/>
  <c r="AX11" i="8" s="1"/>
  <c r="AY19" i="8"/>
  <c r="BA19" i="8"/>
  <c r="BC19" i="8"/>
  <c r="AY4" i="8"/>
  <c r="BA4" i="8"/>
  <c r="BC4" i="8"/>
  <c r="AY14" i="8"/>
  <c r="BA14" i="8"/>
  <c r="BC14" i="8"/>
  <c r="AY35" i="8"/>
  <c r="BA35" i="8"/>
  <c r="BC35" i="8"/>
  <c r="AY18" i="8"/>
  <c r="BA18" i="8"/>
  <c r="BC18" i="8"/>
  <c r="AY31" i="8"/>
  <c r="BA31" i="8"/>
  <c r="BC31" i="8"/>
  <c r="AY13" i="8"/>
  <c r="BA13" i="8"/>
  <c r="BC13" i="8"/>
  <c r="AY16" i="8"/>
  <c r="BA16" i="8"/>
  <c r="BC16" i="8"/>
  <c r="AY22" i="8"/>
  <c r="BA22" i="8"/>
  <c r="BC22" i="8"/>
  <c r="AY25" i="8"/>
  <c r="BA25" i="8"/>
  <c r="BC25" i="8"/>
  <c r="AY33" i="8"/>
  <c r="BA33" i="8"/>
  <c r="BC33" i="8"/>
  <c r="AY29" i="8"/>
  <c r="BA29" i="8"/>
  <c r="BC29" i="8"/>
  <c r="AY7" i="8"/>
  <c r="BA7" i="8"/>
  <c r="BC7" i="8"/>
  <c r="AY34" i="8"/>
  <c r="BA34" i="8"/>
  <c r="BC34" i="8"/>
  <c r="AY17" i="8"/>
  <c r="BA17" i="8"/>
  <c r="BC17" i="8"/>
  <c r="AY12" i="8"/>
  <c r="BA12" i="8"/>
  <c r="BC12" i="8"/>
  <c r="AY32" i="8"/>
  <c r="BA32" i="8"/>
  <c r="BC32" i="8"/>
  <c r="AY27" i="8"/>
  <c r="BA27" i="8"/>
  <c r="BC27" i="8"/>
  <c r="AY20" i="8"/>
  <c r="BA20" i="8"/>
  <c r="BC20" i="8"/>
  <c r="AY6" i="8"/>
  <c r="BA6" i="8"/>
  <c r="BC6" i="8"/>
  <c r="AY11" i="8"/>
  <c r="BA11" i="8"/>
  <c r="BC11" i="8"/>
  <c r="AY10" i="8"/>
  <c r="BA10" i="8"/>
  <c r="BC10" i="8"/>
  <c r="AY23" i="8"/>
  <c r="BA23" i="8"/>
  <c r="BC23" i="8"/>
  <c r="AY26" i="8"/>
  <c r="BA26" i="8"/>
  <c r="BC26" i="8"/>
  <c r="AY30" i="8"/>
  <c r="BA30" i="8"/>
  <c r="BC30" i="8"/>
  <c r="AY28" i="8"/>
  <c r="BA28" i="8"/>
  <c r="BC28" i="8"/>
  <c r="AY9" i="8"/>
  <c r="BA9" i="8"/>
  <c r="BC9" i="8"/>
  <c r="AY15" i="8"/>
  <c r="BA15" i="8"/>
  <c r="BC15" i="8"/>
  <c r="AY21" i="8"/>
  <c r="BA21" i="8"/>
  <c r="BC21" i="8"/>
  <c r="AY2" i="8"/>
  <c r="BA2" i="8"/>
  <c r="BC2" i="8"/>
  <c r="AY8" i="8"/>
  <c r="BA8" i="8"/>
  <c r="BC8" i="8"/>
  <c r="AY24" i="8"/>
  <c r="BA24" i="8"/>
  <c r="BC24" i="8"/>
  <c r="AY3" i="8"/>
  <c r="BA3" i="8"/>
  <c r="BC3" i="8"/>
  <c r="AY5" i="8"/>
  <c r="BA5" i="8"/>
  <c r="BC5" i="8"/>
  <c r="AU19" i="8"/>
  <c r="AU4" i="8"/>
  <c r="AU14" i="8"/>
  <c r="AU35" i="8"/>
  <c r="AU18" i="8"/>
  <c r="AU31" i="8"/>
  <c r="AU13" i="8"/>
  <c r="AU16" i="8"/>
  <c r="AU22" i="8"/>
  <c r="AU25" i="8"/>
  <c r="AU33" i="8"/>
  <c r="AU29" i="8"/>
  <c r="AU7" i="8"/>
  <c r="AU34" i="8"/>
  <c r="AU17" i="8"/>
  <c r="AU12" i="8"/>
  <c r="AU32" i="8"/>
  <c r="AU27" i="8"/>
  <c r="AU20" i="8"/>
  <c r="AU6" i="8"/>
  <c r="AU11" i="8"/>
  <c r="AU10" i="8"/>
  <c r="AU23" i="8"/>
  <c r="AU26" i="8"/>
  <c r="AU30" i="8"/>
  <c r="AU28" i="8"/>
  <c r="AU9" i="8"/>
  <c r="AU15" i="8"/>
  <c r="AU21" i="8"/>
  <c r="AU8" i="8"/>
  <c r="AU24" i="8"/>
  <c r="AU3" i="8"/>
  <c r="AU5" i="8"/>
  <c r="AX5" i="8"/>
  <c r="AX24" i="8"/>
  <c r="AX8" i="8"/>
  <c r="AV2" i="8"/>
  <c r="AX2" i="8" s="1"/>
  <c r="AX21" i="8"/>
  <c r="AX9" i="8"/>
  <c r="AX28" i="8"/>
  <c r="AX30" i="8"/>
  <c r="AX10" i="8"/>
  <c r="AX20" i="8"/>
  <c r="AX27" i="8"/>
  <c r="AX32" i="8"/>
  <c r="AX12" i="8"/>
  <c r="AX17" i="8"/>
  <c r="AX34" i="8"/>
  <c r="AX33" i="8"/>
  <c r="AX25" i="8"/>
  <c r="AX22" i="8"/>
  <c r="AX16" i="8"/>
  <c r="AX13" i="8"/>
  <c r="AX31" i="8"/>
  <c r="AX18" i="8"/>
  <c r="AX35" i="8"/>
  <c r="AX14" i="8"/>
  <c r="AX4" i="8"/>
  <c r="AX19" i="8"/>
  <c r="BG2" i="10" l="1"/>
  <c r="BB8" i="8"/>
  <c r="BB5" i="8"/>
  <c r="BB27" i="8"/>
  <c r="BB24" i="8"/>
  <c r="BB12" i="8"/>
  <c r="BB29" i="8"/>
  <c r="AZ33" i="8"/>
  <c r="AZ3" i="8"/>
  <c r="AZ24" i="8"/>
  <c r="AZ20" i="8"/>
  <c r="BB2" i="8"/>
  <c r="AZ9" i="8"/>
  <c r="BB10" i="8"/>
  <c r="BB34" i="8"/>
  <c r="AZ2" i="8"/>
  <c r="AZ21" i="8"/>
  <c r="BB15" i="8"/>
  <c r="AZ28" i="8"/>
  <c r="AZ30" i="8"/>
  <c r="BB26" i="8"/>
  <c r="AZ10" i="8"/>
  <c r="AZ11" i="8"/>
  <c r="BB6" i="8"/>
  <c r="AZ27" i="8"/>
  <c r="AZ32" i="8"/>
  <c r="AZ34" i="8"/>
  <c r="AZ7" i="8"/>
  <c r="AZ15" i="8"/>
  <c r="AZ26" i="8"/>
  <c r="AZ6" i="8"/>
  <c r="AZ12" i="8"/>
  <c r="AZ29" i="8"/>
  <c r="AZ16" i="8"/>
  <c r="AZ35" i="8"/>
  <c r="AZ5" i="8"/>
  <c r="BB3" i="8"/>
  <c r="BB25" i="8"/>
  <c r="BB9" i="8"/>
  <c r="BB23" i="8"/>
  <c r="BB20" i="8"/>
  <c r="BB17" i="8"/>
  <c r="BB33" i="8"/>
  <c r="BB22" i="8"/>
  <c r="BB13" i="8"/>
  <c r="BB18" i="8"/>
  <c r="BB14" i="8"/>
  <c r="BB19" i="8"/>
  <c r="AZ8" i="8"/>
  <c r="BB28" i="8"/>
  <c r="AZ23" i="8"/>
  <c r="AZ17" i="8"/>
  <c r="AZ25" i="8"/>
  <c r="AZ31" i="8"/>
  <c r="AZ4" i="8"/>
  <c r="BB21" i="8"/>
  <c r="BB30" i="8"/>
  <c r="BB11" i="8"/>
  <c r="BB32" i="8"/>
  <c r="BB7" i="8"/>
  <c r="AZ22" i="8"/>
  <c r="BB16" i="8"/>
  <c r="AZ13" i="8"/>
  <c r="BB31" i="8"/>
  <c r="AZ18" i="8"/>
  <c r="BB35" i="8"/>
  <c r="AZ14" i="8"/>
  <c r="BB4" i="8"/>
  <c r="AZ19" i="8"/>
  <c r="W20" i="1"/>
  <c r="X16" i="1"/>
  <c r="W17" i="1"/>
  <c r="W18" i="1"/>
  <c r="W19" i="1"/>
  <c r="W21" i="1"/>
  <c r="W22" i="1"/>
  <c r="W23" i="1"/>
  <c r="W24" i="1"/>
  <c r="W25" i="1"/>
  <c r="W26" i="1"/>
  <c r="W16" i="1"/>
  <c r="W15" i="1"/>
  <c r="Y15" i="1"/>
  <c r="Y16" i="1"/>
  <c r="Y18" i="1"/>
  <c r="Y19" i="1"/>
  <c r="Y21" i="1"/>
  <c r="Y22" i="1"/>
  <c r="Y23" i="1"/>
  <c r="Y24" i="1"/>
  <c r="Y25" i="1"/>
  <c r="Y26" i="1"/>
  <c r="AO3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K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K64" i="7"/>
  <c r="AK65" i="7"/>
  <c r="AK66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K79" i="7"/>
  <c r="AK80" i="7"/>
  <c r="AK81" i="7"/>
  <c r="AK82" i="7"/>
  <c r="AK83" i="7"/>
  <c r="AK84" i="7"/>
  <c r="AK85" i="7"/>
  <c r="AK86" i="7"/>
  <c r="AK87" i="7"/>
  <c r="AK88" i="7"/>
  <c r="AK89" i="7"/>
  <c r="AK90" i="7"/>
  <c r="AK91" i="7"/>
  <c r="AK92" i="7"/>
  <c r="AK93" i="7"/>
  <c r="AK94" i="7"/>
  <c r="AK95" i="7"/>
  <c r="AK96" i="7"/>
  <c r="AK97" i="7"/>
  <c r="AK98" i="7"/>
  <c r="AK99" i="7"/>
  <c r="AK100" i="7"/>
  <c r="AK101" i="7"/>
  <c r="AK2" i="7"/>
  <c r="AP3" i="7"/>
  <c r="AP62" i="7" l="1"/>
  <c r="AP94" i="7"/>
  <c r="AP46" i="7"/>
  <c r="AP14" i="7"/>
  <c r="AP10" i="7"/>
  <c r="AP74" i="7"/>
  <c r="AP2" i="7"/>
  <c r="AP86" i="7"/>
  <c r="AP70" i="7"/>
  <c r="AP54" i="7"/>
  <c r="AP38" i="7"/>
  <c r="AP22" i="7"/>
  <c r="AP6" i="7"/>
  <c r="AP78" i="7"/>
  <c r="AP30" i="7"/>
  <c r="AP90" i="7"/>
  <c r="AP58" i="7"/>
  <c r="AP42" i="7"/>
  <c r="AP26" i="7"/>
  <c r="AP98" i="7"/>
  <c r="AP82" i="7"/>
  <c r="AP66" i="7"/>
  <c r="AP50" i="7"/>
  <c r="AP34" i="7"/>
  <c r="AP18" i="7"/>
  <c r="AS3" i="7"/>
  <c r="AP101" i="7"/>
  <c r="AP97" i="7"/>
  <c r="AP93" i="7"/>
  <c r="AP89" i="7"/>
  <c r="AP85" i="7"/>
  <c r="AP81" i="7"/>
  <c r="AP77" i="7"/>
  <c r="AP73" i="7"/>
  <c r="AP69" i="7"/>
  <c r="AP65" i="7"/>
  <c r="AP61" i="7"/>
  <c r="AP57" i="7"/>
  <c r="AP53" i="7"/>
  <c r="AP49" i="7"/>
  <c r="AP45" i="7"/>
  <c r="AP41" i="7"/>
  <c r="AP37" i="7"/>
  <c r="AP33" i="7"/>
  <c r="AP29" i="7"/>
  <c r="AP25" i="7"/>
  <c r="AP21" i="7"/>
  <c r="AP17" i="7"/>
  <c r="AP13" i="7"/>
  <c r="AP9" i="7"/>
  <c r="AP5" i="7"/>
  <c r="AP100" i="7"/>
  <c r="AP96" i="7"/>
  <c r="AP92" i="7"/>
  <c r="AP88" i="7"/>
  <c r="AP84" i="7"/>
  <c r="AP80" i="7"/>
  <c r="AP76" i="7"/>
  <c r="AP72" i="7"/>
  <c r="AP68" i="7"/>
  <c r="AP64" i="7"/>
  <c r="AP60" i="7"/>
  <c r="AP56" i="7"/>
  <c r="AP52" i="7"/>
  <c r="AP48" i="7"/>
  <c r="AP44" i="7"/>
  <c r="AP40" i="7"/>
  <c r="AP36" i="7"/>
  <c r="AP32" i="7"/>
  <c r="AP28" i="7"/>
  <c r="AP24" i="7"/>
  <c r="AP20" i="7"/>
  <c r="AP16" i="7"/>
  <c r="AP12" i="7"/>
  <c r="AP8" i="7"/>
  <c r="AP4" i="7"/>
  <c r="AP99" i="7"/>
  <c r="AP95" i="7"/>
  <c r="AP91" i="7"/>
  <c r="AP87" i="7"/>
  <c r="AP83" i="7"/>
  <c r="AP79" i="7"/>
  <c r="AP75" i="7"/>
  <c r="AP71" i="7"/>
  <c r="AP67" i="7"/>
  <c r="AP63" i="7"/>
  <c r="AP59" i="7"/>
  <c r="AP55" i="7"/>
  <c r="AP51" i="7"/>
  <c r="AP47" i="7"/>
  <c r="AP43" i="7"/>
  <c r="AP39" i="7"/>
  <c r="AP35" i="7"/>
  <c r="AP31" i="7"/>
  <c r="AP27" i="7"/>
  <c r="AP23" i="7"/>
  <c r="AP19" i="7"/>
  <c r="AP15" i="7"/>
  <c r="AP11" i="7"/>
  <c r="AP7" i="7"/>
  <c r="BB6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2" i="6"/>
  <c r="BB39" i="6" s="1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BA38" i="6" s="1"/>
  <c r="AZ2" i="6"/>
  <c r="AX2" i="6"/>
  <c r="AU5" i="6"/>
  <c r="AT5" i="6"/>
  <c r="AU3" i="6"/>
  <c r="AT3" i="6"/>
  <c r="AU33" i="6"/>
  <c r="AW33" i="6" s="1"/>
  <c r="AT33" i="6"/>
  <c r="AU27" i="6"/>
  <c r="AW27" i="6" s="1"/>
  <c r="AT27" i="6"/>
  <c r="AU11" i="6"/>
  <c r="AW11" i="6" s="1"/>
  <c r="AT11" i="6"/>
  <c r="AU2" i="6"/>
  <c r="AW2" i="6" s="1"/>
  <c r="AT2" i="6"/>
  <c r="AU21" i="6"/>
  <c r="AW21" i="6" s="1"/>
  <c r="AT21" i="6"/>
  <c r="AU16" i="6"/>
  <c r="AW16" i="6" s="1"/>
  <c r="AT16" i="6"/>
  <c r="AU9" i="6"/>
  <c r="AW9" i="6" s="1"/>
  <c r="AT9" i="6"/>
  <c r="AU31" i="6"/>
  <c r="AW31" i="6" s="1"/>
  <c r="AT31" i="6"/>
  <c r="AU32" i="6"/>
  <c r="AW32" i="6" s="1"/>
  <c r="AT32" i="6"/>
  <c r="AU28" i="6"/>
  <c r="AW28" i="6" s="1"/>
  <c r="AT28" i="6"/>
  <c r="AU34" i="6"/>
  <c r="AW34" i="6" s="1"/>
  <c r="AT34" i="6"/>
  <c r="AU24" i="6"/>
  <c r="AW24" i="6" s="1"/>
  <c r="AT24" i="6"/>
  <c r="AU8" i="6"/>
  <c r="AW8" i="6" s="1"/>
  <c r="AT8" i="6"/>
  <c r="AU12" i="6"/>
  <c r="AW12" i="6" s="1"/>
  <c r="AT12" i="6"/>
  <c r="AU6" i="6"/>
  <c r="AW6" i="6" s="1"/>
  <c r="AT6" i="6"/>
  <c r="AU13" i="6"/>
  <c r="AW13" i="6" s="1"/>
  <c r="AT13" i="6"/>
  <c r="AU23" i="6"/>
  <c r="AW23" i="6" s="1"/>
  <c r="AT23" i="6"/>
  <c r="AU29" i="6"/>
  <c r="AW29" i="6" s="1"/>
  <c r="AT29" i="6"/>
  <c r="AU10" i="6"/>
  <c r="AW10" i="6" s="1"/>
  <c r="AT10" i="6"/>
  <c r="AU19" i="6"/>
  <c r="AW19" i="6" s="1"/>
  <c r="AT19" i="6"/>
  <c r="AU36" i="6"/>
  <c r="AW36" i="6" s="1"/>
  <c r="AT36" i="6"/>
  <c r="AU7" i="6"/>
  <c r="AW7" i="6" s="1"/>
  <c r="AT7" i="6"/>
  <c r="AU35" i="6"/>
  <c r="AW35" i="6" s="1"/>
  <c r="AT35" i="6"/>
  <c r="AU25" i="6"/>
  <c r="AW25" i="6" s="1"/>
  <c r="AT25" i="6"/>
  <c r="AU37" i="6"/>
  <c r="AW37" i="6" s="1"/>
  <c r="AT37" i="6"/>
  <c r="AU38" i="6"/>
  <c r="AW38" i="6" s="1"/>
  <c r="AT38" i="6"/>
  <c r="AU30" i="6"/>
  <c r="AW30" i="6" s="1"/>
  <c r="AT30" i="6"/>
  <c r="AU22" i="6"/>
  <c r="AW22" i="6" s="1"/>
  <c r="AT22" i="6"/>
  <c r="AU18" i="6"/>
  <c r="AW18" i="6" s="1"/>
  <c r="AT18" i="6"/>
  <c r="AU14" i="6"/>
  <c r="AW14" i="6" s="1"/>
  <c r="AT14" i="6"/>
  <c r="AU26" i="6"/>
  <c r="AW26" i="6" s="1"/>
  <c r="AT26" i="6"/>
  <c r="AU17" i="6"/>
  <c r="AW17" i="6" s="1"/>
  <c r="AT17" i="6"/>
  <c r="AU15" i="6"/>
  <c r="AW15" i="6" s="1"/>
  <c r="AT15" i="6"/>
  <c r="AU4" i="6"/>
  <c r="AT4" i="6"/>
  <c r="AU20" i="6"/>
  <c r="AW20" i="6" s="1"/>
  <c r="AT20" i="6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AX39" i="6" l="1"/>
  <c r="BA2" i="6"/>
  <c r="BA35" i="6"/>
  <c r="BA31" i="6"/>
  <c r="BA27" i="6"/>
  <c r="BA23" i="6"/>
  <c r="BA19" i="6"/>
  <c r="BA15" i="6"/>
  <c r="BA11" i="6"/>
  <c r="BA7" i="6"/>
  <c r="AY35" i="6"/>
  <c r="AY31" i="6"/>
  <c r="AY27" i="6"/>
  <c r="AY23" i="6"/>
  <c r="AY19" i="6"/>
  <c r="AY15" i="6"/>
  <c r="AY11" i="6"/>
  <c r="AY7" i="6"/>
  <c r="BA34" i="6"/>
  <c r="BA30" i="6"/>
  <c r="BA26" i="6"/>
  <c r="BA22" i="6"/>
  <c r="BA18" i="6"/>
  <c r="BA14" i="6"/>
  <c r="BA10" i="6"/>
  <c r="BA6" i="6"/>
  <c r="AY38" i="6"/>
  <c r="AY34" i="6"/>
  <c r="AY30" i="6"/>
  <c r="AY26" i="6"/>
  <c r="AY22" i="6"/>
  <c r="AY18" i="6"/>
  <c r="AY14" i="6"/>
  <c r="AY10" i="6"/>
  <c r="AY6" i="6"/>
  <c r="BA37" i="6"/>
  <c r="BA33" i="6"/>
  <c r="BA29" i="6"/>
  <c r="BA25" i="6"/>
  <c r="BA21" i="6"/>
  <c r="BA17" i="6"/>
  <c r="BA13" i="6"/>
  <c r="BA9" i="6"/>
  <c r="AY37" i="6"/>
  <c r="AY33" i="6"/>
  <c r="AY29" i="6"/>
  <c r="AY25" i="6"/>
  <c r="AY21" i="6"/>
  <c r="AY17" i="6"/>
  <c r="AY13" i="6"/>
  <c r="AY9" i="6"/>
  <c r="BA36" i="6"/>
  <c r="BA32" i="6"/>
  <c r="BA28" i="6"/>
  <c r="BA24" i="6"/>
  <c r="BA20" i="6"/>
  <c r="BA16" i="6"/>
  <c r="BA12" i="6"/>
  <c r="BA8" i="6"/>
  <c r="AY36" i="6"/>
  <c r="AY32" i="6"/>
  <c r="AY28" i="6"/>
  <c r="AY24" i="6"/>
  <c r="AY20" i="6"/>
  <c r="AY16" i="6"/>
  <c r="AY12" i="6"/>
  <c r="AY8" i="6"/>
  <c r="AZ39" i="6"/>
  <c r="AY2" i="6"/>
  <c r="X18" i="1"/>
  <c r="X19" i="1"/>
  <c r="X21" i="1"/>
  <c r="X22" i="1"/>
  <c r="X23" i="1"/>
  <c r="X24" i="1"/>
  <c r="X25" i="1"/>
  <c r="X26" i="1"/>
</calcChain>
</file>

<file path=xl/sharedStrings.xml><?xml version="1.0" encoding="utf-8"?>
<sst xmlns="http://schemas.openxmlformats.org/spreadsheetml/2006/main" count="3393" uniqueCount="943">
  <si>
    <t>第21表　医療機器分類別生産・輸入・出荷・在庫数量</t>
    <rPh sb="0" eb="1">
      <t>ダイ</t>
    </rPh>
    <rPh sb="3" eb="4">
      <t>ヒョウ</t>
    </rPh>
    <rPh sb="5" eb="7">
      <t>イリョウ</t>
    </rPh>
    <rPh sb="7" eb="9">
      <t>キキ</t>
    </rPh>
    <rPh sb="9" eb="11">
      <t>ブンルイ</t>
    </rPh>
    <rPh sb="11" eb="12">
      <t>ベツ</t>
    </rPh>
    <rPh sb="12" eb="14">
      <t>セイサン</t>
    </rPh>
    <rPh sb="15" eb="17">
      <t>ユニュウ</t>
    </rPh>
    <rPh sb="18" eb="20">
      <t>シュッカ</t>
    </rPh>
    <rPh sb="21" eb="23">
      <t>ザイコ</t>
    </rPh>
    <rPh sb="23" eb="25">
      <t>スウリョウ</t>
    </rPh>
    <phoneticPr fontId="4"/>
  </si>
  <si>
    <t xml:space="preserve">  (21-17)</t>
    <phoneticPr fontId="4"/>
  </si>
  <si>
    <t xml:space="preserve"> 番    号</t>
    <rPh sb="1" eb="2">
      <t>バン</t>
    </rPh>
    <rPh sb="6" eb="7">
      <t>ゴウ</t>
    </rPh>
    <phoneticPr fontId="4"/>
  </si>
  <si>
    <t>分          類</t>
    <rPh sb="0" eb="1">
      <t>ブン</t>
    </rPh>
    <rPh sb="11" eb="12">
      <t>タグイ</t>
    </rPh>
    <phoneticPr fontId="4"/>
  </si>
  <si>
    <t>単       位</t>
    <rPh sb="0" eb="1">
      <t>タン</t>
    </rPh>
    <phoneticPr fontId="4"/>
  </si>
  <si>
    <t>計</t>
    <rPh sb="0" eb="1">
      <t>ケイ</t>
    </rPh>
    <phoneticPr fontId="4"/>
  </si>
  <si>
    <t>生       産</t>
    <rPh sb="0" eb="1">
      <t>ショウ</t>
    </rPh>
    <rPh sb="8" eb="9">
      <t>サン</t>
    </rPh>
    <phoneticPr fontId="4"/>
  </si>
  <si>
    <t>輸 入 品 ☆</t>
    <rPh sb="0" eb="1">
      <t>ユ</t>
    </rPh>
    <rPh sb="2" eb="3">
      <t>イリ</t>
    </rPh>
    <rPh sb="4" eb="5">
      <t>ヒン</t>
    </rPh>
    <phoneticPr fontId="4"/>
  </si>
  <si>
    <t>出          荷</t>
    <rPh sb="0" eb="1">
      <t>デ</t>
    </rPh>
    <rPh sb="11" eb="12">
      <t>ニ</t>
    </rPh>
    <phoneticPr fontId="4"/>
  </si>
  <si>
    <t>12月末在庫</t>
    <rPh sb="2" eb="3">
      <t>ガツ</t>
    </rPh>
    <rPh sb="3" eb="4">
      <t>マツ</t>
    </rPh>
    <rPh sb="4" eb="6">
      <t>ザイコ</t>
    </rPh>
    <phoneticPr fontId="4"/>
  </si>
  <si>
    <t>国       内</t>
    <rPh sb="0" eb="1">
      <t>クニ</t>
    </rPh>
    <rPh sb="8" eb="9">
      <t>ナイ</t>
    </rPh>
    <phoneticPr fontId="4"/>
  </si>
  <si>
    <t>輸       出</t>
    <rPh sb="0" eb="1">
      <t>ユ</t>
    </rPh>
    <rPh sb="8" eb="9">
      <t>デ</t>
    </rPh>
    <phoneticPr fontId="4"/>
  </si>
  <si>
    <t>人工肺</t>
  </si>
  <si>
    <t xml:space="preserve">… </t>
  </si>
  <si>
    <t>　　気泡型人工肺</t>
  </si>
  <si>
    <t>個</t>
    <rPh sb="0" eb="1">
      <t>コ</t>
    </rPh>
    <phoneticPr fontId="4"/>
  </si>
  <si>
    <t>　　膜型人工肺</t>
  </si>
  <si>
    <t>　　その他の人工肺</t>
  </si>
  <si>
    <t>生体機能制御装置</t>
  </si>
  <si>
    <t>人工呼吸器</t>
  </si>
  <si>
    <t>　　成人用人工呼吸器</t>
  </si>
  <si>
    <t>　　小児用人工呼吸器</t>
  </si>
  <si>
    <t>　　手動式人工呼吸器</t>
  </si>
  <si>
    <t>　　人工呼吸器の付属品</t>
  </si>
  <si>
    <t>　　人工呼吸器用減菌済み呼吸回路</t>
  </si>
  <si>
    <t>　　人工呼吸器用呼吸回路</t>
  </si>
  <si>
    <t>　　人工呼吸器用減菌済みマスク</t>
  </si>
  <si>
    <t>　　人工呼吸器用マスク</t>
  </si>
  <si>
    <t>　　減菌済み人工鼻</t>
  </si>
  <si>
    <t>　　人工鼻</t>
  </si>
  <si>
    <t>　　その他の人工呼吸器</t>
  </si>
  <si>
    <t>2018年</t>
  </si>
  <si>
    <r>
      <rPr>
        <sz val="12"/>
        <color rgb="FF000000"/>
        <rFont val="Helvetica Neue"/>
        <family val="2"/>
      </rPr>
      <t>平成</t>
    </r>
    <r>
      <rPr>
        <sz val="12"/>
        <color rgb="FF000000"/>
        <rFont val="Cambria"/>
        <family val="1"/>
      </rPr>
      <t>30</t>
    </r>
    <r>
      <rPr>
        <sz val="12"/>
        <color rgb="FF000000"/>
        <rFont val="Helvetica Neue"/>
        <family val="2"/>
      </rPr>
      <t>年（統計表）薬事工業生産動態統計調査</t>
    </r>
    <phoneticPr fontId="3"/>
  </si>
  <si>
    <t>https://www.e-stat.go.jp/stat-search/files?page=1&amp;layout=datalist&amp;toukei=00450151&amp;tstat=000001132665&amp;cycle=7&amp;result_page=1&amp;tclass1val=0</t>
    <phoneticPr fontId="3"/>
  </si>
  <si>
    <t>第20表　医療機器分類別生産・輸入・出荷・在庫金額</t>
  </si>
  <si>
    <t xml:space="preserve">  (20-17)</t>
  </si>
  <si>
    <t>(単位：千円）</t>
  </si>
  <si>
    <t xml:space="preserve"> 番    号</t>
  </si>
  <si>
    <t>分          類</t>
  </si>
  <si>
    <t>品   目   数</t>
  </si>
  <si>
    <t>計</t>
  </si>
  <si>
    <t>生       産</t>
  </si>
  <si>
    <t>輸 入 品 ☆</t>
  </si>
  <si>
    <t>出          荷</t>
  </si>
  <si>
    <t>12月末在庫</t>
  </si>
  <si>
    <t>国       内</t>
  </si>
  <si>
    <t>輸       出</t>
  </si>
  <si>
    <t>Exp or Imp</t>
  </si>
  <si>
    <t>Year</t>
  </si>
  <si>
    <t>HS</t>
  </si>
  <si>
    <t>Country</t>
  </si>
  <si>
    <t>Unit1</t>
  </si>
  <si>
    <t>Unit2</t>
  </si>
  <si>
    <t>Quantity1-Year</t>
  </si>
  <si>
    <t>Quantity2-Year</t>
  </si>
  <si>
    <t>Value-Year</t>
  </si>
  <si>
    <t>Quantity1-Jan</t>
  </si>
  <si>
    <t>Quantity2-Jan</t>
  </si>
  <si>
    <t>Value-Jan</t>
  </si>
  <si>
    <t>Quantity1-Feb</t>
  </si>
  <si>
    <t>Quantity2-Feb</t>
  </si>
  <si>
    <t>Value-Feb</t>
  </si>
  <si>
    <t>Quantity1-Mar</t>
  </si>
  <si>
    <t>Quantity2-Mar</t>
  </si>
  <si>
    <t>Value-Mar</t>
  </si>
  <si>
    <t>Quantity1-Apr</t>
  </si>
  <si>
    <t>Quantity2-Apr</t>
  </si>
  <si>
    <t>Value-Apr</t>
  </si>
  <si>
    <t>Quantity1-May</t>
  </si>
  <si>
    <t>Quantity2-May</t>
  </si>
  <si>
    <t>Value-May</t>
  </si>
  <si>
    <t>Quantity1-Jun</t>
  </si>
  <si>
    <t>Quantity2-Jun</t>
  </si>
  <si>
    <t>Value-Jun</t>
  </si>
  <si>
    <t>Quantity1-Jul</t>
  </si>
  <si>
    <t>Quantity2-Jul</t>
  </si>
  <si>
    <t>Value-Jul</t>
  </si>
  <si>
    <t>Quantity1-Aug</t>
  </si>
  <si>
    <t>Quantity2-Aug</t>
  </si>
  <si>
    <t>Value-Aug</t>
  </si>
  <si>
    <t>Quantity1-Sep</t>
  </si>
  <si>
    <t>Quantity2-Sep</t>
  </si>
  <si>
    <t>Value-Sep</t>
  </si>
  <si>
    <t>Quantity1-Oct</t>
  </si>
  <si>
    <t>Quantity2-Oct</t>
  </si>
  <si>
    <t>Value-Oct</t>
  </si>
  <si>
    <t>Quantity1-Nov</t>
  </si>
  <si>
    <t>Quantity2-Nov</t>
  </si>
  <si>
    <t>Value-Nov</t>
  </si>
  <si>
    <t>Quantity1-Dec</t>
  </si>
  <si>
    <t>Quantity2-Dec</t>
  </si>
  <si>
    <t>Value-Dec</t>
  </si>
  <si>
    <t xml:space="preserve">  </t>
  </si>
  <si>
    <t>KG</t>
  </si>
  <si>
    <t>'901920000'</t>
  </si>
  <si>
    <t>'902000000'</t>
  </si>
  <si>
    <r>
      <t>地理圏</t>
    </r>
    <r>
      <rPr>
        <sz val="14"/>
        <color theme="1"/>
        <rFont val="Cambria"/>
        <family val="1"/>
      </rPr>
      <t xml:space="preserve"> </t>
    </r>
    <r>
      <rPr>
        <sz val="14"/>
        <color theme="1"/>
        <rFont val="Helvetica Neue"/>
        <family val="2"/>
      </rPr>
      <t>別紙第</t>
    </r>
    <r>
      <rPr>
        <sz val="14"/>
        <color theme="1"/>
        <rFont val="Cambria"/>
        <family val="1"/>
      </rPr>
      <t xml:space="preserve">1 </t>
    </r>
    <r>
      <rPr>
        <sz val="14"/>
        <color theme="1"/>
        <rFont val="Helvetica Neue"/>
        <family val="2"/>
      </rPr>
      <t>統計国名符号表</t>
    </r>
    <phoneticPr fontId="3"/>
  </si>
  <si>
    <t>国名符号</t>
  </si>
  <si>
    <t>国名</t>
  </si>
  <si>
    <t>備考</t>
  </si>
  <si>
    <r>
      <rPr>
        <sz val="14"/>
        <color theme="1"/>
        <rFont val="游ゴシック"/>
        <family val="2"/>
        <charset val="128"/>
      </rPr>
      <t>外国貿易等に関する統計基本通達</t>
    </r>
    <r>
      <rPr>
        <sz val="14"/>
        <color theme="1"/>
        <rFont val="Helvetica Neue"/>
        <family val="2"/>
      </rPr>
      <t xml:space="preserve"> </t>
    </r>
    <r>
      <rPr>
        <sz val="14"/>
        <color theme="1"/>
        <rFont val="游ゴシック"/>
        <family val="2"/>
        <charset val="128"/>
      </rPr>
      <t>別紙第</t>
    </r>
    <r>
      <rPr>
        <sz val="14"/>
        <color theme="1"/>
        <rFont val="Helvetica Neue"/>
        <family val="2"/>
      </rPr>
      <t xml:space="preserve">1 </t>
    </r>
    <r>
      <rPr>
        <sz val="14"/>
        <color theme="1"/>
        <rFont val="游ゴシック"/>
        <family val="2"/>
        <charset val="128"/>
      </rPr>
      <t>統計国名符号表</t>
    </r>
    <phoneticPr fontId="3"/>
  </si>
  <si>
    <t>アジア州</t>
  </si>
  <si>
    <t>ロシア領を含まない。</t>
  </si>
  <si>
    <t>https://www.customs.go.jp/toukei/sankou/dgorder/a1.htm</t>
    <phoneticPr fontId="3"/>
  </si>
  <si>
    <t>アジア</t>
  </si>
  <si>
    <t>(削除)</t>
  </si>
  <si>
    <t>大韓民国</t>
  </si>
  <si>
    <t>北朝鮮</t>
  </si>
  <si>
    <t>中華人民共和国</t>
  </si>
  <si>
    <t>香港及びマカオを含まない。</t>
  </si>
  <si>
    <t>台湾</t>
  </si>
  <si>
    <t>モンゴル</t>
  </si>
  <si>
    <t>香港</t>
  </si>
  <si>
    <t>ベトナム</t>
  </si>
  <si>
    <t>タイ</t>
  </si>
  <si>
    <t>シンガポール</t>
  </si>
  <si>
    <t>マレーシア</t>
  </si>
  <si>
    <t>ブルネイ</t>
  </si>
  <si>
    <t>(旧英領ブルネイ)</t>
  </si>
  <si>
    <t>フィリピン</t>
  </si>
  <si>
    <t>インドネシア</t>
  </si>
  <si>
    <t>West Irianを含む。</t>
  </si>
  <si>
    <t>カンボジア</t>
  </si>
  <si>
    <t>ラオス</t>
  </si>
  <si>
    <t>ミャンマー</t>
  </si>
  <si>
    <t>(旧ビルマ)</t>
  </si>
  <si>
    <t>インド</t>
  </si>
  <si>
    <t>(旧葡領インドを含む。)</t>
  </si>
  <si>
    <t>パキスタン</t>
  </si>
  <si>
    <t>スリランカ</t>
  </si>
  <si>
    <t>(旧セイロン)</t>
  </si>
  <si>
    <t>モルディブ</t>
  </si>
  <si>
    <t>バングラデシュ</t>
  </si>
  <si>
    <t>東ティモール</t>
  </si>
  <si>
    <t>マカオ</t>
  </si>
  <si>
    <t>アフガニスタン</t>
  </si>
  <si>
    <t>ネパール</t>
  </si>
  <si>
    <t>ブータン</t>
  </si>
  <si>
    <t>イラン</t>
  </si>
  <si>
    <t>イラク</t>
  </si>
  <si>
    <t>バーレーン</t>
  </si>
  <si>
    <t>サウジアラビア</t>
  </si>
  <si>
    <t>クウェート</t>
  </si>
  <si>
    <t>カタール</t>
  </si>
  <si>
    <t>オマーン</t>
  </si>
  <si>
    <t>イスラエル</t>
  </si>
  <si>
    <t>ヨルダン川西岸を含まない。</t>
  </si>
  <si>
    <t>ヨルダン</t>
  </si>
  <si>
    <t>シリア</t>
  </si>
  <si>
    <t>レバノン</t>
  </si>
  <si>
    <t>アラブ首長国連邦</t>
  </si>
  <si>
    <t>(旧トルシアルオーマン）</t>
  </si>
  <si>
    <t>イエメン</t>
  </si>
  <si>
    <t>Perim, Kamaran, Socotra及びKuria Muria諸島を含む。</t>
  </si>
  <si>
    <t>アゼルバイジャン</t>
  </si>
  <si>
    <t>アルメニア</t>
  </si>
  <si>
    <t>ウズベキスタン</t>
  </si>
  <si>
    <t>カザフスタン</t>
  </si>
  <si>
    <t>キルギス</t>
  </si>
  <si>
    <t>タジキスタン</t>
  </si>
  <si>
    <t>トルクメニスタン</t>
  </si>
  <si>
    <t>ジョージア</t>
  </si>
  <si>
    <t>（旧グルジア）</t>
  </si>
  <si>
    <t>ヨルダン川西岸及びガザ</t>
  </si>
  <si>
    <t>このページの先頭へ</t>
  </si>
  <si>
    <t>地理圏</t>
  </si>
  <si>
    <t>ヨーロッパ州</t>
  </si>
  <si>
    <t>ロシア領アジアを含む。</t>
  </si>
  <si>
    <t>西欧</t>
  </si>
  <si>
    <t>アイスランド</t>
  </si>
  <si>
    <t>ノルウェー</t>
  </si>
  <si>
    <t>スウェーデン</t>
  </si>
  <si>
    <t>デンマーク</t>
  </si>
  <si>
    <t>英国</t>
  </si>
  <si>
    <t>アイルランド</t>
  </si>
  <si>
    <t>Northern Irelandを含まない。</t>
  </si>
  <si>
    <t>オランダ</t>
  </si>
  <si>
    <t>ベルギー</t>
  </si>
  <si>
    <t>ルクセンブルク</t>
  </si>
  <si>
    <t>フランス</t>
  </si>
  <si>
    <t>モナコ</t>
  </si>
  <si>
    <t>アンドラ</t>
  </si>
  <si>
    <t>ドイツ</t>
  </si>
  <si>
    <t>スイス</t>
  </si>
  <si>
    <t>Liechtensteinを含む。</t>
  </si>
  <si>
    <t>アゾレス(葡)</t>
  </si>
  <si>
    <t>Fayal, Rico, San Jorge, Graciosa, Terceira, Sao Miguel等の葡領諸島をいう。</t>
  </si>
  <si>
    <t>ポルトガル</t>
  </si>
  <si>
    <t>マディラを含む。</t>
  </si>
  <si>
    <t>スペイン</t>
  </si>
  <si>
    <t>Baleares諸島を含む。</t>
  </si>
  <si>
    <t>ジブラルタル(英)</t>
  </si>
  <si>
    <t>イタリア</t>
  </si>
  <si>
    <t>San Marinoを含む。</t>
  </si>
  <si>
    <t>マルタ</t>
  </si>
  <si>
    <t>Gozaを含む。</t>
  </si>
  <si>
    <t>フィンランド</t>
  </si>
  <si>
    <t>ポーランド</t>
  </si>
  <si>
    <t>ロシア</t>
  </si>
  <si>
    <t>オーストリア</t>
  </si>
  <si>
    <t>ハンガリー</t>
  </si>
  <si>
    <t>セルビア</t>
  </si>
  <si>
    <t> （旧ユーゴスラビア連邦共和国）</t>
  </si>
  <si>
    <t>アルバニア</t>
  </si>
  <si>
    <t>ギリシャ</t>
  </si>
  <si>
    <t>ルーマニア</t>
  </si>
  <si>
    <t>ブルガリア</t>
  </si>
  <si>
    <t>キプロス</t>
  </si>
  <si>
    <t>トルコ</t>
  </si>
  <si>
    <t>エストニア</t>
  </si>
  <si>
    <t>ラトビア</t>
  </si>
  <si>
    <t>リトアニア</t>
  </si>
  <si>
    <t>ウクライナ</t>
  </si>
  <si>
    <t>ベラルーシ</t>
  </si>
  <si>
    <t>モルドバ</t>
  </si>
  <si>
    <t>クロアチア</t>
  </si>
  <si>
    <t>スロベニア</t>
  </si>
  <si>
    <t>ボスニア・ヘルツェゴビナ</t>
  </si>
  <si>
    <t>北マケドニア</t>
  </si>
  <si>
    <t>チェコ</t>
  </si>
  <si>
    <t>スロバキア</t>
  </si>
  <si>
    <t>モンテネグロ</t>
  </si>
  <si>
    <t>コソボ</t>
  </si>
  <si>
    <t>フェロー諸島（デンマーク）</t>
  </si>
  <si>
    <t>バチカン</t>
  </si>
  <si>
    <t>北アメリカ州</t>
  </si>
  <si>
    <t>ハワイを含む。</t>
  </si>
  <si>
    <t>グリーンランド(デンマーク)</t>
  </si>
  <si>
    <t>Disko島を含む。</t>
  </si>
  <si>
    <t>カナダ</t>
  </si>
  <si>
    <t>サンピエール及びミクロン(仏)</t>
  </si>
  <si>
    <t>St.Lawrence湾の仏領諸島をいう。</t>
  </si>
  <si>
    <t>アメリカ合衆国</t>
  </si>
  <si>
    <t>アラスカ及びハワイを含む。</t>
  </si>
  <si>
    <t>メキシコ</t>
  </si>
  <si>
    <t>グアテマラ</t>
  </si>
  <si>
    <t>ホンジュラス</t>
  </si>
  <si>
    <t>Bay諸島を含む。</t>
  </si>
  <si>
    <t>ベリーズ</t>
  </si>
  <si>
    <t>(旧英領ベリーズ)</t>
  </si>
  <si>
    <t>エルサルバドル</t>
  </si>
  <si>
    <t>ニカラグア</t>
  </si>
  <si>
    <t>コスタリカ</t>
  </si>
  <si>
    <t>パナマ</t>
  </si>
  <si>
    <t>旧313運河地帯を含む。</t>
  </si>
  <si>
    <t>バーミュダ(英)</t>
  </si>
  <si>
    <t>バハマ</t>
  </si>
  <si>
    <t>Grand Bahama, Great Abaco, New Providence, Andros, Eleuthera, Cat, Great Exuma, Long, Watling, Croohed, Acklin, Mayaguana, Great Inagua及び近接諸島を含む。</t>
  </si>
  <si>
    <t>ジャマイカ</t>
  </si>
  <si>
    <t>タークス及びカイコス諸島(英)</t>
  </si>
  <si>
    <t>バルバドス</t>
  </si>
  <si>
    <t>トリニダード・トバゴ</t>
  </si>
  <si>
    <t>キューバ</t>
  </si>
  <si>
    <t>ハイチ</t>
  </si>
  <si>
    <t>ドミニカ共和国</t>
  </si>
  <si>
    <t>Dominican Republic</t>
  </si>
  <si>
    <t>プエルトリコ(米)</t>
  </si>
  <si>
    <t>米領バージン諸島</t>
  </si>
  <si>
    <t>St.Thomas, St.John, Croix及び近接諸島を含む。</t>
  </si>
  <si>
    <t>蘭領アンティール</t>
  </si>
  <si>
    <t>Curacao Aruba, Bonaire, Saba, St.Eustatius及びSouthern St.Martinを含む。(旧蘭領西インド諸島)</t>
  </si>
  <si>
    <t>仏領西インド諸島</t>
  </si>
  <si>
    <t>Guadeloupe, Martinique, Desirade, Les Saintes, Marie Galante及びNorthern St.Martin島を含む。</t>
  </si>
  <si>
    <t>ケイマン諸島(英)</t>
  </si>
  <si>
    <t>Grand Cayman, Cayman Brac, Little Cayman島を含む。（旧317タークス・カイコス及びカイマン(英)の一部）</t>
  </si>
  <si>
    <t>グレナダ</t>
  </si>
  <si>
    <t>(旧318 リーワード及びウインドワード諸島(英)の一部)</t>
  </si>
  <si>
    <t>セントルシア</t>
  </si>
  <si>
    <t>アンティグア・バーブーダ</t>
  </si>
  <si>
    <t>(旧英領アンテイグア)</t>
  </si>
  <si>
    <t>英領バージン諸島</t>
  </si>
  <si>
    <t>Tortola, Anegada Jost Van Dykes, Virgin Gorda及び近接英領諸島をいう。（旧318 リーワード及びウインドワード諸島(英)の一部）</t>
  </si>
  <si>
    <t>ドミニカ</t>
  </si>
  <si>
    <t>Commonwealth of Dominica</t>
  </si>
  <si>
    <t>モントセラト(英)</t>
  </si>
  <si>
    <t>セントクリストファー・ネービス</t>
  </si>
  <si>
    <t>(旧335 セント・キッツ、ネヴイス及び英領アンギラの一部)</t>
  </si>
  <si>
    <t>セントビンセント</t>
  </si>
  <si>
    <t>St.Vincent, Bequia, Mustique, Canouan, Union島,Grenadines諸島及び近接諸島を含む。</t>
  </si>
  <si>
    <t>英領アンギラ</t>
  </si>
  <si>
    <t>Sombrero島を含む。（旧335 セント・キッツ、ネヴイス及び英領アンギラの一部）</t>
  </si>
  <si>
    <t>サン・バルテルミー島（仏）</t>
  </si>
  <si>
    <t>南アメリカ州</t>
  </si>
  <si>
    <t>中南米</t>
  </si>
  <si>
    <t>コロンビア</t>
  </si>
  <si>
    <t>ベネズエラ</t>
  </si>
  <si>
    <t>ガイアナ</t>
  </si>
  <si>
    <t>スリナム</t>
  </si>
  <si>
    <t>仏領ギアナ</t>
  </si>
  <si>
    <t>エクアドル</t>
  </si>
  <si>
    <t>ペルー</t>
  </si>
  <si>
    <t>ボリビア</t>
  </si>
  <si>
    <t>チリ</t>
  </si>
  <si>
    <t>ブラジル</t>
  </si>
  <si>
    <t>パラグアイ</t>
  </si>
  <si>
    <t>ウルグアイ</t>
  </si>
  <si>
    <t>アルゼンチン</t>
  </si>
  <si>
    <t>フォークランド諸島及びその附属諸島（英）</t>
  </si>
  <si>
    <t>The East and West Falklands South Georgia及びSouth Sandwichを含む。</t>
  </si>
  <si>
    <t>英領南極地域</t>
  </si>
  <si>
    <t>Graham Land、South Orkneys及びSouth Shetland島を含む。（旧414 フォークランド諸島(英)の一部）</t>
  </si>
  <si>
    <t>アフリカ州</t>
  </si>
  <si>
    <t>アフリカ</t>
  </si>
  <si>
    <t>モロッコ</t>
  </si>
  <si>
    <t>旧西領Ifniを含む。</t>
  </si>
  <si>
    <t>セウタ及びメリリア(西)</t>
  </si>
  <si>
    <t>アルジェリア</t>
  </si>
  <si>
    <t>チュニジア</t>
  </si>
  <si>
    <t>リビア</t>
  </si>
  <si>
    <t>エジプト</t>
  </si>
  <si>
    <t>スーダン</t>
  </si>
  <si>
    <t>西サハラ</t>
  </si>
  <si>
    <t>Cabo Juby, Aguera及びAdrarを含む。</t>
  </si>
  <si>
    <t>モーリタニア</t>
  </si>
  <si>
    <t>セネガル</t>
  </si>
  <si>
    <t>ガンビア</t>
  </si>
  <si>
    <t>ギニア・ビサウ</t>
  </si>
  <si>
    <t>Bissago諸島を含む。</t>
  </si>
  <si>
    <t>ギニア</t>
  </si>
  <si>
    <t>Iles Tristao及びLos諸島を含む。</t>
  </si>
  <si>
    <t>シエラレオネ</t>
  </si>
  <si>
    <t>リベリア</t>
  </si>
  <si>
    <t>コートジボワール</t>
  </si>
  <si>
    <t>（旧象牙海岸共和国）</t>
  </si>
  <si>
    <t>ガーナ</t>
  </si>
  <si>
    <t>トーゴ</t>
  </si>
  <si>
    <t>ベナン</t>
  </si>
  <si>
    <t>マリ</t>
  </si>
  <si>
    <t>ブルキナファソ</t>
  </si>
  <si>
    <t>カーボベルデ</t>
  </si>
  <si>
    <t>Santo Antao, St.Vincent, St.Luzia, Santhiago Fogo, Maio及び近接諸島を含む。</t>
  </si>
  <si>
    <t>カナリー諸島(西)</t>
  </si>
  <si>
    <t>Teneriffe, Palma, Gran Canaria Fuerteventura, Lanzarote及び近接諸島を含む。</t>
  </si>
  <si>
    <t>ナイジェリア</t>
  </si>
  <si>
    <t>ニジェール</t>
  </si>
  <si>
    <t>ルワンダ</t>
  </si>
  <si>
    <t>カメルーン</t>
  </si>
  <si>
    <t>チャド</t>
  </si>
  <si>
    <t>中央アフリカ</t>
  </si>
  <si>
    <t>赤道ギニア</t>
  </si>
  <si>
    <t>Rio Muni及びFernando Poo, Annobon, Corisco島を含む。</t>
  </si>
  <si>
    <t>ガボン</t>
  </si>
  <si>
    <t>コンゴ共和国</t>
  </si>
  <si>
    <t>コンゴ民主共和国</t>
  </si>
  <si>
    <t>(旧ザイール)</t>
  </si>
  <si>
    <t>ブルンジ</t>
  </si>
  <si>
    <t>アンゴラ</t>
  </si>
  <si>
    <t>Cabindaを含む。</t>
  </si>
  <si>
    <t>サントメ・プリンシペ</t>
  </si>
  <si>
    <t>セントヘレナ及びその附属諸島(英)</t>
  </si>
  <si>
    <t>Ascension, Tristan da Cunha Gough, Inaccessible及びNightingale島を含む。</t>
  </si>
  <si>
    <t>エチオピア</t>
  </si>
  <si>
    <t>ジブチ</t>
  </si>
  <si>
    <t>ソマリア</t>
  </si>
  <si>
    <t>ケニア</t>
  </si>
  <si>
    <t>ウガンダ</t>
  </si>
  <si>
    <t>タンザニア</t>
  </si>
  <si>
    <t>セーシェル</t>
  </si>
  <si>
    <t>モザンビーク</t>
  </si>
  <si>
    <t>マダガスカル</t>
  </si>
  <si>
    <t>St.Marie, Clorious及びNossi Beを含む。</t>
  </si>
  <si>
    <t>モーリシャス</t>
  </si>
  <si>
    <t>Rodrigues, Agalega, Caragados Carajos及び近接諸島を含む。</t>
  </si>
  <si>
    <t>レユニオン(仏)</t>
  </si>
  <si>
    <t>ジンバブエ</t>
  </si>
  <si>
    <t>ナミビア</t>
  </si>
  <si>
    <t>(旧南西アフリカ)</t>
  </si>
  <si>
    <t>南アフリカ共和国</t>
  </si>
  <si>
    <t>Prince Edward及びMarion島を含む。</t>
  </si>
  <si>
    <t>レソト</t>
  </si>
  <si>
    <t>マラウイ</t>
  </si>
  <si>
    <t>ザンビア</t>
  </si>
  <si>
    <t>ボツワナ</t>
  </si>
  <si>
    <t>エスワティニ</t>
  </si>
  <si>
    <t> (旧スワジランド)</t>
  </si>
  <si>
    <t>英領インド洋地域</t>
  </si>
  <si>
    <t>Chagos, Archipelago (Diego Garcia, Peros Banhos, Solomon)島を含む。</t>
  </si>
  <si>
    <t>コモロ</t>
  </si>
  <si>
    <t>エリトリア</t>
  </si>
  <si>
    <t>南スーダン</t>
  </si>
  <si>
    <t>大洋州</t>
  </si>
  <si>
    <t>ハワイを含まない。</t>
  </si>
  <si>
    <t>オーストラリア</t>
  </si>
  <si>
    <t>パプアニューギニア</t>
  </si>
  <si>
    <t>Woodlark Trobriand, D’Entrecasteaux Louisade, New Britain, New Ireland, Manus, Bougainville, Buka及び近接諸島を含む。</t>
  </si>
  <si>
    <t>その他のオーストラリア領</t>
  </si>
  <si>
    <t>Cocos, Ashmore, Cartier, Norfolk, Heard, Christmas, Mc Donald及びCoral Sea諸島を含む。</t>
  </si>
  <si>
    <t>ニュージーランド</t>
  </si>
  <si>
    <t>Kermadec, Raoul, Macauley, Curtis, Chatham, Bounty, Antipedes, Auckland, Campbell Three Kings Solonder及びSnares島を含む。</t>
  </si>
  <si>
    <t>クック</t>
  </si>
  <si>
    <t>Rarotonga, Aitutaki, Penrhyn (Tongareva), Manihiki, Pukapuka, Nassau, Suvarov, Palmerston, Manuae, Takutea, Atiu, Mangaia, Mitiars及びMauke島を含む。</t>
  </si>
  <si>
    <t>トケラウ諸島(ニュージーランド)</t>
  </si>
  <si>
    <t>Atafu, Nukunonu及びFakaofu島を含む。</t>
  </si>
  <si>
    <t>ニウエ</t>
  </si>
  <si>
    <t>サモア</t>
  </si>
  <si>
    <t>バヌアツ</t>
  </si>
  <si>
    <t>(旧英仏共同統治地域ニューヘブリデス)</t>
  </si>
  <si>
    <t>フィジー</t>
  </si>
  <si>
    <t>Viti Levu, Vanua Levu及び近接諸島を含む。</t>
  </si>
  <si>
    <t>ソロモン</t>
  </si>
  <si>
    <t>Guadalcanar, Choiseul, New Georgia, Santo Isabe, Malaita, San Cristobal島及びその近接諸島を含む。</t>
  </si>
  <si>
    <t>トンガ</t>
  </si>
  <si>
    <t>Tongatapu, Vavau, Haapai及びTofoa島を含む。</t>
  </si>
  <si>
    <t>キリバス</t>
  </si>
  <si>
    <t>Canton及びEnderbury島を含む。</t>
  </si>
  <si>
    <t>ピットケルン(英)</t>
  </si>
  <si>
    <t>Henderson, Ducie及びOeno島を含む。</t>
  </si>
  <si>
    <t>ナウル</t>
  </si>
  <si>
    <t>ニューカレドニア(仏)</t>
  </si>
  <si>
    <t>Chesterfield (Avon), Belep, Huon, Loyalty, Pines (Kunie), Wallis (Uvea), Fortuna (Futuna) Alofa及びHorn島を含む。</t>
  </si>
  <si>
    <t>仏領ポリネシア</t>
  </si>
  <si>
    <t>Society, Marquesas, Clipperton, Tubuai, Tuamoto, Gambier, Rapa及びLeeward諸島を含む。</t>
  </si>
  <si>
    <t>グアム(米)</t>
  </si>
  <si>
    <t>米領サモア</t>
  </si>
  <si>
    <t>Tutuila, Rose, Swains及びManua島を含む。</t>
  </si>
  <si>
    <t>米領オセアニア</t>
  </si>
  <si>
    <t>Midway, Wake, Johnston, Kingman, Palmyra, Howland, Baker, Jarvis, Malden, Starbuck, Flint, Vostok及びCaroline島を含む。</t>
  </si>
  <si>
    <t>（削除）</t>
  </si>
  <si>
    <t>ツバル</t>
  </si>
  <si>
    <t>Funafiti Nanomea島及び近接諸島を含む。</t>
  </si>
  <si>
    <t>マーシャル</t>
  </si>
  <si>
    <t>ミクロネシア</t>
  </si>
  <si>
    <t>北マリアナ諸島(米)</t>
  </si>
  <si>
    <t>パラオ</t>
  </si>
  <si>
    <t>特殊地域</t>
  </si>
  <si>
    <t>指図式</t>
  </si>
  <si>
    <t>不明</t>
  </si>
  <si>
    <t>保税工場・総合保税地域</t>
  </si>
  <si>
    <t>各種コード</t>
  </si>
  <si>
    <t>輸出統計品目表</t>
  </si>
  <si>
    <t>輸入統計品目表</t>
  </si>
  <si>
    <t>（実行関税率表）</t>
  </si>
  <si>
    <t>概況品コード</t>
  </si>
  <si>
    <t>統計国名符号表</t>
  </si>
  <si>
    <t>その他のコード</t>
  </si>
  <si>
    <t>検索機能の使い方</t>
  </si>
  <si>
    <t>利用上の注意</t>
  </si>
  <si>
    <t>お問合せ</t>
  </si>
  <si>
    <t>お問合せ先</t>
  </si>
  <si>
    <t>統計閲覧場所のご案内</t>
  </si>
  <si>
    <t>https://www.e-stat.go.jp/stat-search/files?page=1&amp;layout=datalist&amp;toukei=00350300&amp;tstat=000001013141&amp;cycle=1&amp;year=20180&amp;month=24101212&amp;tclass1=000001013180&amp;tclass2=000001013182&amp;result_back=1</t>
    <phoneticPr fontId="3"/>
  </si>
  <si>
    <r>
      <t>第</t>
    </r>
    <r>
      <rPr>
        <sz val="10.5"/>
        <color theme="1"/>
        <rFont val="Calibri"/>
        <family val="2"/>
      </rPr>
      <t>90</t>
    </r>
    <r>
      <rPr>
        <sz val="10.5"/>
        <color theme="1"/>
        <rFont val="Yu Mincho"/>
        <family val="1"/>
        <charset val="128"/>
      </rPr>
      <t>類の輸入関税率</t>
    </r>
  </si>
  <si>
    <t>https://www.customs.go.jp/tariff/2020_4/data/j_90.htm</t>
  </si>
  <si>
    <t>オゾン吸入器、酸素吸入器、エアゾール治療器、人工呼吸器その他の呼吸治療用機器</t>
    <phoneticPr fontId="3"/>
  </si>
  <si>
    <t xml:space="preserve">その他の呼吸用機器及びガスマスク(機械式部分及び交換式フィルターのいずれも有しな い保護用マスクを除く。) </t>
    <phoneticPr fontId="3"/>
  </si>
  <si>
    <r>
      <t>トップ&gt;</t>
    </r>
    <r>
      <rPr>
        <sz val="12"/>
        <color rgb="FF000000"/>
        <rFont val="-webkit-standard"/>
      </rPr>
      <t> 輸出入手続&gt; 輸入統計品目表（実行関税率表）&gt; 輸入統計品目表（実行関税率表）実行関税率表（2020年4月1日版）&gt;</t>
    </r>
  </si>
  <si>
    <t>＜参考＞
４－３　貿易統計の金額はどのような基準で計上されるのですか。運賃・保険料・関税額等が含まれますか。
【答】	 
 輸出については、FOB価格（本船渡し価格）、輸入については、CIF価格（保険料・運賃込み価格）で計上されています（関税額等は含まれません。）。
計上単位は1,000円で、1,000円未満の端数は切り捨てて集計しています。
https://www.customs.go.jp/toukei/sankou/howto/faq.htm#43</t>
    <phoneticPr fontId="3"/>
  </si>
  <si>
    <t>順位</t>
    <rPh sb="0" eb="2">
      <t>ジュンイ</t>
    </rPh>
    <phoneticPr fontId="3"/>
  </si>
  <si>
    <t>輸入額</t>
    <rPh sb="0" eb="3">
      <t>ユニュウ</t>
    </rPh>
    <phoneticPr fontId="3"/>
  </si>
  <si>
    <t>輸入量</t>
    <rPh sb="0" eb="2">
      <t>ユニュウ</t>
    </rPh>
    <rPh sb="2" eb="3">
      <t>スウ</t>
    </rPh>
    <phoneticPr fontId="3"/>
  </si>
  <si>
    <t>キロ当たり単価</t>
    <rPh sb="2" eb="3">
      <t xml:space="preserve">アタリ </t>
    </rPh>
    <rPh sb="5" eb="7">
      <t xml:space="preserve">タンカ </t>
    </rPh>
    <phoneticPr fontId="3"/>
  </si>
  <si>
    <t>輸出国</t>
    <rPh sb="0" eb="3">
      <t>ユシュテゥ</t>
    </rPh>
    <phoneticPr fontId="3"/>
  </si>
  <si>
    <t>シェア</t>
    <phoneticPr fontId="3"/>
  </si>
  <si>
    <t>Classification</t>
  </si>
  <si>
    <t>Period</t>
  </si>
  <si>
    <t>Period Desc.</t>
  </si>
  <si>
    <t>Aggregate Level</t>
  </si>
  <si>
    <t>Is Leaf Code</t>
  </si>
  <si>
    <t>Trade Flow Code</t>
  </si>
  <si>
    <t>Trade Flow</t>
  </si>
  <si>
    <t>Reporter Code</t>
  </si>
  <si>
    <t>Reporter</t>
  </si>
  <si>
    <t>Reporter ISO</t>
  </si>
  <si>
    <t>Partner Code</t>
  </si>
  <si>
    <t>Partner</t>
  </si>
  <si>
    <t>Partner ISO</t>
  </si>
  <si>
    <t>2nd Partner Code</t>
  </si>
  <si>
    <t>2nd Partner</t>
  </si>
  <si>
    <t>2nd Partner ISO</t>
  </si>
  <si>
    <t>Customs Proc. Code</t>
  </si>
  <si>
    <t>Customs</t>
  </si>
  <si>
    <t>Mode of Transport Code</t>
  </si>
  <si>
    <t>Mode of Transport</t>
  </si>
  <si>
    <t>Commodity Code</t>
  </si>
  <si>
    <t>Commodity</t>
  </si>
  <si>
    <t>Qty Unit Code</t>
  </si>
  <si>
    <t>Qty Unit</t>
  </si>
  <si>
    <t>Qty</t>
  </si>
  <si>
    <t>Alt Qty Unit Code</t>
  </si>
  <si>
    <t>Alt Qty Unit</t>
  </si>
  <si>
    <t>Alt Qty</t>
  </si>
  <si>
    <t>Netweight (kg)</t>
  </si>
  <si>
    <t>Gross weight (kg)</t>
  </si>
  <si>
    <t>Trade Value (US$)</t>
  </si>
  <si>
    <t>CIF Trade Value (US$)</t>
  </si>
  <si>
    <t>FOB Trade Value (US$)</t>
  </si>
  <si>
    <t>Flag</t>
  </si>
  <si>
    <t>H5</t>
  </si>
  <si>
    <t>Export</t>
  </si>
  <si>
    <t>Singapore</t>
  </si>
  <si>
    <t>SGP</t>
  </si>
  <si>
    <t>World</t>
  </si>
  <si>
    <t>WLD</t>
  </si>
  <si>
    <t>Therapeutic respiration apparatus; ozone, oxygen, aerosol therapy apparatus; artificial respiration or other therapeutic respiration apparatus</t>
  </si>
  <si>
    <t>Weight in kilograms</t>
  </si>
  <si>
    <t>USA</t>
  </si>
  <si>
    <t>No Quantity</t>
  </si>
  <si>
    <t>China</t>
  </si>
  <si>
    <t>CHN</t>
  </si>
  <si>
    <t>Germany</t>
  </si>
  <si>
    <t>DEU</t>
  </si>
  <si>
    <t>Australia</t>
  </si>
  <si>
    <t>AUS</t>
  </si>
  <si>
    <t>Netherlands</t>
  </si>
  <si>
    <t>NLD</t>
  </si>
  <si>
    <t>New Zealand</t>
  </si>
  <si>
    <t>NZL</t>
  </si>
  <si>
    <t>United Kingdom</t>
  </si>
  <si>
    <t>GBR</t>
  </si>
  <si>
    <t>H4</t>
  </si>
  <si>
    <t>Mexico</t>
  </si>
  <si>
    <t>MEX</t>
  </si>
  <si>
    <t>Ireland</t>
  </si>
  <si>
    <t>IRL</t>
  </si>
  <si>
    <t>Switzerland</t>
  </si>
  <si>
    <t>CHE</t>
  </si>
  <si>
    <t>France</t>
  </si>
  <si>
    <t>FRA</t>
  </si>
  <si>
    <t>Czechia</t>
  </si>
  <si>
    <t>CZE</t>
  </si>
  <si>
    <t>Sweden</t>
  </si>
  <si>
    <t>SWE</t>
  </si>
  <si>
    <t>Canada</t>
  </si>
  <si>
    <t>CAN</t>
  </si>
  <si>
    <t>Italy</t>
  </si>
  <si>
    <t>ITA</t>
  </si>
  <si>
    <t>China, Hong Kong SAR</t>
  </si>
  <si>
    <t>HKG</t>
  </si>
  <si>
    <t>Malaysia</t>
  </si>
  <si>
    <t>MYS</t>
  </si>
  <si>
    <t>Other Asia, nes</t>
  </si>
  <si>
    <t>Belgium</t>
  </si>
  <si>
    <t>BEL</t>
  </si>
  <si>
    <t>Lithuania</t>
  </si>
  <si>
    <t>LTU</t>
  </si>
  <si>
    <t>Israel</t>
  </si>
  <si>
    <t>ISR</t>
  </si>
  <si>
    <t>Japan</t>
  </si>
  <si>
    <t>JPN</t>
  </si>
  <si>
    <t>Spain</t>
  </si>
  <si>
    <t>ESP</t>
  </si>
  <si>
    <t>Romania</t>
  </si>
  <si>
    <t>ROU</t>
  </si>
  <si>
    <t>Costa Rica</t>
  </si>
  <si>
    <t>CRI</t>
  </si>
  <si>
    <t>Austria</t>
  </si>
  <si>
    <t>AUT</t>
  </si>
  <si>
    <t>Rep. of Korea</t>
  </si>
  <si>
    <t>KOR</t>
  </si>
  <si>
    <t>United Arab Emirates</t>
  </si>
  <si>
    <t>ARE</t>
  </si>
  <si>
    <t>Turkey</t>
  </si>
  <si>
    <t>TUR</t>
  </si>
  <si>
    <t>Poland</t>
  </si>
  <si>
    <t>POL</t>
  </si>
  <si>
    <t>Brazil</t>
  </si>
  <si>
    <t>BRA</t>
  </si>
  <si>
    <t>Indonesia</t>
  </si>
  <si>
    <t>IDN</t>
  </si>
  <si>
    <t>Viet Nam</t>
  </si>
  <si>
    <t>VNM</t>
  </si>
  <si>
    <t>India</t>
  </si>
  <si>
    <t>IND</t>
  </si>
  <si>
    <t>Greece</t>
  </si>
  <si>
    <t>GRC</t>
  </si>
  <si>
    <t>Hungary</t>
  </si>
  <si>
    <t>HUN</t>
  </si>
  <si>
    <t>Finland</t>
  </si>
  <si>
    <t>FIN</t>
  </si>
  <si>
    <t>Russian Federation</t>
  </si>
  <si>
    <t>RUS</t>
  </si>
  <si>
    <t>Estonia</t>
  </si>
  <si>
    <t>EST</t>
  </si>
  <si>
    <t>Bulgaria</t>
  </si>
  <si>
    <t>BGR</t>
  </si>
  <si>
    <t>Slovenia</t>
  </si>
  <si>
    <t>SVN</t>
  </si>
  <si>
    <t>Thailand</t>
  </si>
  <si>
    <t>THA</t>
  </si>
  <si>
    <t>Denmark</t>
  </si>
  <si>
    <t>DNK</t>
  </si>
  <si>
    <t>Ukraine</t>
  </si>
  <si>
    <t>UKR</t>
  </si>
  <si>
    <t>Slovakia</t>
  </si>
  <si>
    <t>SVK</t>
  </si>
  <si>
    <t>South Africa</t>
  </si>
  <si>
    <t>ZAF</t>
  </si>
  <si>
    <t>Belarus</t>
  </si>
  <si>
    <t>BLR</t>
  </si>
  <si>
    <t>Serbia</t>
  </si>
  <si>
    <t>SRB</t>
  </si>
  <si>
    <t>Norway</t>
  </si>
  <si>
    <t>NOR</t>
  </si>
  <si>
    <t>Argentina</t>
  </si>
  <si>
    <t>ARG</t>
  </si>
  <si>
    <t>Luxembourg</t>
  </si>
  <si>
    <t>LUX</t>
  </si>
  <si>
    <t>Senegal</t>
  </si>
  <si>
    <t>SEN</t>
  </si>
  <si>
    <t>Latvia</t>
  </si>
  <si>
    <t>LVA</t>
  </si>
  <si>
    <t>Portugal</t>
  </si>
  <si>
    <t>PRT</t>
  </si>
  <si>
    <t>Saudi Arabia</t>
  </si>
  <si>
    <t>SAU</t>
  </si>
  <si>
    <t>Malta</t>
  </si>
  <si>
    <t>MLT</t>
  </si>
  <si>
    <t>Jordan</t>
  </si>
  <si>
    <t>JOR</t>
  </si>
  <si>
    <t>Kazakhstan</t>
  </si>
  <si>
    <t>KAZ</t>
  </si>
  <si>
    <t>Colombia</t>
  </si>
  <si>
    <t>COL</t>
  </si>
  <si>
    <t>Chile</t>
  </si>
  <si>
    <t>CHL</t>
  </si>
  <si>
    <t>Croatia</t>
  </si>
  <si>
    <t>HRV</t>
  </si>
  <si>
    <t>Peru</t>
  </si>
  <si>
    <t>PER</t>
  </si>
  <si>
    <t>Rep. of Moldova</t>
  </si>
  <si>
    <t>MDA</t>
  </si>
  <si>
    <t>Egypt</t>
  </si>
  <si>
    <t>EGY</t>
  </si>
  <si>
    <t>Nicaragua</t>
  </si>
  <si>
    <t>NIC</t>
  </si>
  <si>
    <t>Ecuador</t>
  </si>
  <si>
    <t>ECU</t>
  </si>
  <si>
    <t>Georgia</t>
  </si>
  <si>
    <t>GEO</t>
  </si>
  <si>
    <t>Morocco</t>
  </si>
  <si>
    <t>MAR</t>
  </si>
  <si>
    <t>Kuwait</t>
  </si>
  <si>
    <t>KWT</t>
  </si>
  <si>
    <t>Philippines</t>
  </si>
  <si>
    <t>PHL</t>
  </si>
  <si>
    <t>Angola</t>
  </si>
  <si>
    <t>AGO</t>
  </si>
  <si>
    <t>Bahrain</t>
  </si>
  <si>
    <t>BHR</t>
  </si>
  <si>
    <t>Oman</t>
  </si>
  <si>
    <t>OMN</t>
  </si>
  <si>
    <t>Armenia</t>
  </si>
  <si>
    <t>ARM</t>
  </si>
  <si>
    <t>El Salvador</t>
  </si>
  <si>
    <t>SLV</t>
  </si>
  <si>
    <t>North Macedonia</t>
  </si>
  <si>
    <t>MKD</t>
  </si>
  <si>
    <t>Fiji</t>
  </si>
  <si>
    <t>FJI</t>
  </si>
  <si>
    <t>Bolivia (Plurinational State of)</t>
  </si>
  <si>
    <t>BOL</t>
  </si>
  <si>
    <t>Namibia</t>
  </si>
  <si>
    <t>NAM</t>
  </si>
  <si>
    <t>H2</t>
  </si>
  <si>
    <t>Barbados</t>
  </si>
  <si>
    <t>BRB</t>
  </si>
  <si>
    <t>Ozone therapy/oxygen therapy/aerosol therapy/art. respiration/oth. therapeu ...</t>
  </si>
  <si>
    <t>Lebanon</t>
  </si>
  <si>
    <t>LBN</t>
  </si>
  <si>
    <t>United Rep. of Tanzania</t>
  </si>
  <si>
    <t>TZA</t>
  </si>
  <si>
    <t>Kenya</t>
  </si>
  <si>
    <t>KEN</t>
  </si>
  <si>
    <t>Pakistan</t>
  </si>
  <si>
    <t>PAK</t>
  </si>
  <si>
    <t>Kyrgyzstan</t>
  </si>
  <si>
    <t>KGZ</t>
  </si>
  <si>
    <t>Montenegro</t>
  </si>
  <si>
    <t>MNE</t>
  </si>
  <si>
    <t>Uganda</t>
  </si>
  <si>
    <t>UGA</t>
  </si>
  <si>
    <t>Bosnia Herzegovina</t>
  </si>
  <si>
    <t>BIH</t>
  </si>
  <si>
    <t>Cﾃｴte d'Ivoire</t>
  </si>
  <si>
    <t>CIV</t>
  </si>
  <si>
    <t>Burundi</t>
  </si>
  <si>
    <t>BDI</t>
  </si>
  <si>
    <t>Brunei Darussalam</t>
  </si>
  <si>
    <t>BRN</t>
  </si>
  <si>
    <t>Cyprus</t>
  </si>
  <si>
    <t>CYP</t>
  </si>
  <si>
    <t>Bermuda</t>
  </si>
  <si>
    <t>BMU</t>
  </si>
  <si>
    <t>Uruguay</t>
  </si>
  <si>
    <t>URY</t>
  </si>
  <si>
    <t>Zambia</t>
  </si>
  <si>
    <t>ZMB</t>
  </si>
  <si>
    <t>H3</t>
  </si>
  <si>
    <t>Sao Tome and Principe</t>
  </si>
  <si>
    <t>STP</t>
  </si>
  <si>
    <t>Ozone therapy/oxygen therapy/aerosol therapy/artificial respiration/other therapeutic respiration apparatus</t>
  </si>
  <si>
    <t>Ghana</t>
  </si>
  <si>
    <t>GHA</t>
  </si>
  <si>
    <t>Iceland</t>
  </si>
  <si>
    <t>ISL</t>
  </si>
  <si>
    <t>Botswana</t>
  </si>
  <si>
    <t>BWA</t>
  </si>
  <si>
    <t>UNComtrade</t>
    <phoneticPr fontId="3"/>
  </si>
  <si>
    <t>輸出額</t>
    <rPh sb="0" eb="3">
      <t>ユシュテゥ</t>
    </rPh>
    <phoneticPr fontId="3"/>
  </si>
  <si>
    <t>シンガポール</t>
    <phoneticPr fontId="3"/>
  </si>
  <si>
    <t>アメリカ</t>
    <phoneticPr fontId="3"/>
  </si>
  <si>
    <t>中国</t>
    <rPh sb="0" eb="2">
      <t>チュウゴク</t>
    </rPh>
    <phoneticPr fontId="3"/>
  </si>
  <si>
    <t>ドイツ</t>
    <phoneticPr fontId="3"/>
  </si>
  <si>
    <t>オーストラリア</t>
    <phoneticPr fontId="3"/>
  </si>
  <si>
    <t>オランダ</t>
    <phoneticPr fontId="3"/>
  </si>
  <si>
    <t>ニュージーランド</t>
    <phoneticPr fontId="3"/>
  </si>
  <si>
    <t>イギリス</t>
    <phoneticPr fontId="3"/>
  </si>
  <si>
    <t>メキシコ</t>
    <phoneticPr fontId="3"/>
  </si>
  <si>
    <t>アイルランド</t>
    <phoneticPr fontId="3"/>
  </si>
  <si>
    <t>スイス</t>
    <phoneticPr fontId="3"/>
  </si>
  <si>
    <t>フランス</t>
    <phoneticPr fontId="3"/>
  </si>
  <si>
    <t>チェコ</t>
    <phoneticPr fontId="3"/>
  </si>
  <si>
    <t>スウェーデン</t>
    <phoneticPr fontId="3"/>
  </si>
  <si>
    <t>カナダ</t>
    <phoneticPr fontId="3"/>
  </si>
  <si>
    <t>イタリア</t>
    <phoneticPr fontId="3"/>
  </si>
  <si>
    <t>香港</t>
    <rPh sb="0" eb="2">
      <t>ホンコn</t>
    </rPh>
    <phoneticPr fontId="3"/>
  </si>
  <si>
    <t>マレーシア</t>
    <phoneticPr fontId="3"/>
  </si>
  <si>
    <t>日本</t>
    <rPh sb="0" eb="2">
      <t>ニホn</t>
    </rPh>
    <phoneticPr fontId="3"/>
  </si>
  <si>
    <t>ベルギー</t>
    <phoneticPr fontId="3"/>
  </si>
  <si>
    <t>その他アジア</t>
    <phoneticPr fontId="3"/>
  </si>
  <si>
    <t>リトアニア</t>
    <phoneticPr fontId="3"/>
  </si>
  <si>
    <t>イスラエル</t>
    <phoneticPr fontId="3"/>
  </si>
  <si>
    <t>国内生産比率</t>
    <rPh sb="0" eb="2">
      <t>コクナイ</t>
    </rPh>
    <rPh sb="2" eb="6">
      <t>セイサn</t>
    </rPh>
    <phoneticPr fontId="3"/>
  </si>
  <si>
    <t>金額ベース</t>
    <rPh sb="0" eb="2">
      <t>キンガク</t>
    </rPh>
    <phoneticPr fontId="3"/>
  </si>
  <si>
    <t>人工呼吸器の国内生産比率（2018年）</t>
    <rPh sb="0" eb="1">
      <t>ジンコウ</t>
    </rPh>
    <rPh sb="6" eb="8">
      <t>コクナイ</t>
    </rPh>
    <rPh sb="8" eb="10">
      <t>セイサn</t>
    </rPh>
    <rPh sb="10" eb="12">
      <t>h</t>
    </rPh>
    <rPh sb="17" eb="18">
      <t>ネn</t>
    </rPh>
    <phoneticPr fontId="3"/>
  </si>
  <si>
    <t>年間輸入額</t>
    <rPh sb="0" eb="2">
      <t>ネn</t>
    </rPh>
    <rPh sb="2" eb="5">
      <t>ユニュウ</t>
    </rPh>
    <phoneticPr fontId="3"/>
  </si>
  <si>
    <t>年間輸入量</t>
    <rPh sb="0" eb="2">
      <t>ネンカn</t>
    </rPh>
    <rPh sb="2" eb="5">
      <t>ユニュウ</t>
    </rPh>
    <phoneticPr fontId="3"/>
  </si>
  <si>
    <t>キロ当たり単価</t>
    <rPh sb="0" eb="4">
      <t>ヘイキ</t>
    </rPh>
    <phoneticPr fontId="3"/>
  </si>
  <si>
    <t>順位</t>
    <rPh sb="0" eb="2">
      <t>ジュn</t>
    </rPh>
    <phoneticPr fontId="3"/>
  </si>
  <si>
    <t>http://comtrade.un.org</t>
    <phoneticPr fontId="3"/>
  </si>
  <si>
    <t>UN Comtrade</t>
    <phoneticPr fontId="3"/>
  </si>
  <si>
    <t>Import</t>
  </si>
  <si>
    <t>Qatar</t>
  </si>
  <si>
    <t>QAT</t>
  </si>
  <si>
    <t>Uzbekistan</t>
  </si>
  <si>
    <t>UZB</t>
  </si>
  <si>
    <t>Paraguay</t>
  </si>
  <si>
    <t>PRY</t>
  </si>
  <si>
    <t>Azerbaijan</t>
  </si>
  <si>
    <t>AZE</t>
  </si>
  <si>
    <t>Mongolia</t>
  </si>
  <si>
    <t>MNG</t>
  </si>
  <si>
    <t>State of Palestine</t>
  </si>
  <si>
    <t>PSE</t>
  </si>
  <si>
    <t>Nigeria</t>
  </si>
  <si>
    <t>NGA</t>
  </si>
  <si>
    <t>Mozambique</t>
  </si>
  <si>
    <t>MOZ</t>
  </si>
  <si>
    <t>C__te d'Ivoire</t>
  </si>
  <si>
    <t>Mauritius</t>
  </si>
  <si>
    <t>MUS</t>
  </si>
  <si>
    <t>Maldives</t>
  </si>
  <si>
    <t>MDV</t>
  </si>
  <si>
    <t>Albania</t>
  </si>
  <si>
    <t>ALB</t>
  </si>
  <si>
    <t>Burkina Faso</t>
  </si>
  <si>
    <t>BFA</t>
  </si>
  <si>
    <t>Zimbabwe</t>
  </si>
  <si>
    <t>ZWE</t>
  </si>
  <si>
    <t>Madagascar</t>
  </si>
  <si>
    <t>MDG</t>
  </si>
  <si>
    <t>Cambodia</t>
  </si>
  <si>
    <t>KHM</t>
  </si>
  <si>
    <t>Samoa</t>
  </si>
  <si>
    <t>WSM</t>
  </si>
  <si>
    <t>Seychelles</t>
  </si>
  <si>
    <t>SYC</t>
  </si>
  <si>
    <t>Cabo Verde</t>
  </si>
  <si>
    <t>CPV</t>
  </si>
  <si>
    <t>Andorra</t>
  </si>
  <si>
    <t>AND</t>
  </si>
  <si>
    <t>Guyana</t>
  </si>
  <si>
    <t>GUY</t>
  </si>
  <si>
    <t>Aruba</t>
  </si>
  <si>
    <t>ABW</t>
  </si>
  <si>
    <t>Benin</t>
  </si>
  <si>
    <t>BEN</t>
  </si>
  <si>
    <t>Suriname</t>
  </si>
  <si>
    <t>SUR</t>
  </si>
  <si>
    <t>Myanmar</t>
  </si>
  <si>
    <t>MMR</t>
  </si>
  <si>
    <t>Saint Vincent and the Grenadines</t>
  </si>
  <si>
    <t>VCT</t>
  </si>
  <si>
    <t>Lao People's Dem. Rep.</t>
  </si>
  <si>
    <t>LAO</t>
  </si>
  <si>
    <t>Belize</t>
  </si>
  <si>
    <t>BLZ</t>
  </si>
  <si>
    <t>Antigua and Barbuda</t>
  </si>
  <si>
    <t>ATG</t>
  </si>
  <si>
    <t>Palau</t>
  </si>
  <si>
    <t>PLW</t>
  </si>
  <si>
    <t>Greenland</t>
  </si>
  <si>
    <t>GRL</t>
  </si>
  <si>
    <t>Solomon Isds</t>
  </si>
  <si>
    <t>SLB</t>
  </si>
  <si>
    <t>Gambia</t>
  </si>
  <si>
    <t>GMB</t>
  </si>
  <si>
    <t>ロシア</t>
    <phoneticPr fontId="3"/>
  </si>
  <si>
    <t>スペイン</t>
    <phoneticPr fontId="3"/>
  </si>
  <si>
    <t>インド</t>
    <phoneticPr fontId="3"/>
  </si>
  <si>
    <t>ブラジル</t>
    <phoneticPr fontId="3"/>
  </si>
  <si>
    <t>世界輸出総額</t>
    <rPh sb="0" eb="2">
      <t>セカイ</t>
    </rPh>
    <rPh sb="2" eb="6">
      <t>ユシュテゥ</t>
    </rPh>
    <phoneticPr fontId="3"/>
  </si>
  <si>
    <t>輸入国</t>
    <rPh sb="0" eb="3">
      <t>ユシュテゥ</t>
    </rPh>
    <phoneticPr fontId="3"/>
  </si>
  <si>
    <t>輸入額</t>
    <rPh sb="0" eb="3">
      <t>ユシュテゥ</t>
    </rPh>
    <phoneticPr fontId="3"/>
  </si>
  <si>
    <t>世界輸入総額</t>
    <rPh sb="0" eb="2">
      <t>セカイ</t>
    </rPh>
    <rPh sb="2" eb="6">
      <t>ユシュテゥ</t>
    </rPh>
    <phoneticPr fontId="3"/>
  </si>
  <si>
    <t>個数ベース</t>
    <rPh sb="0" eb="2">
      <t>コスウ</t>
    </rPh>
    <phoneticPr fontId="3"/>
  </si>
  <si>
    <t>韓国</t>
    <rPh sb="0" eb="2">
      <t>カンコク</t>
    </rPh>
    <phoneticPr fontId="3"/>
  </si>
  <si>
    <t>Therapeutic respiration apparatus; ozone, oxygen, aerosol therapy apparatus; artificial respiration or other therapeutic respiration apparatus</t>
    <phoneticPr fontId="3"/>
  </si>
  <si>
    <t>付属品</t>
    <rPh sb="0" eb="3">
      <t>フゾク</t>
    </rPh>
    <phoneticPr fontId="3"/>
  </si>
  <si>
    <t>本体</t>
    <rPh sb="0" eb="2">
      <t>ホンタイ</t>
    </rPh>
    <phoneticPr fontId="3"/>
  </si>
  <si>
    <t>days</t>
  </si>
  <si>
    <t>date</t>
  </si>
  <si>
    <t xml:space="preserve"> 1 days</t>
  </si>
  <si>
    <t xml:space="preserve"> 2 days</t>
  </si>
  <si>
    <t xml:space="preserve"> 7 days</t>
  </si>
  <si>
    <t>21 days</t>
  </si>
  <si>
    <t>22 days</t>
  </si>
  <si>
    <t>23 days</t>
  </si>
  <si>
    <t>24 days</t>
  </si>
  <si>
    <t>26 days</t>
  </si>
  <si>
    <t>27 days</t>
  </si>
  <si>
    <t>29 days</t>
  </si>
  <si>
    <t>30 days</t>
  </si>
  <si>
    <t>32 days</t>
  </si>
  <si>
    <t>34 days</t>
  </si>
  <si>
    <t>35 days</t>
  </si>
  <si>
    <t>37 days</t>
  </si>
  <si>
    <t>38 days</t>
  </si>
  <si>
    <t>40 days</t>
  </si>
  <si>
    <t>41 days</t>
  </si>
  <si>
    <t>42 days</t>
  </si>
  <si>
    <t>43 days</t>
  </si>
  <si>
    <t>44 days</t>
  </si>
  <si>
    <t>47 days</t>
  </si>
  <si>
    <t>48 days</t>
  </si>
  <si>
    <t>49 days</t>
  </si>
  <si>
    <t>50 days</t>
  </si>
  <si>
    <t>51 days</t>
  </si>
  <si>
    <t>52 days</t>
  </si>
  <si>
    <t>54 days</t>
  </si>
  <si>
    <t>55 days</t>
  </si>
  <si>
    <t>56 days</t>
  </si>
  <si>
    <t>57 days</t>
  </si>
  <si>
    <t>58 days</t>
  </si>
  <si>
    <t>59 days</t>
  </si>
  <si>
    <t>60 days</t>
  </si>
  <si>
    <t>61 days</t>
  </si>
  <si>
    <t>62 days</t>
  </si>
  <si>
    <t>63 days</t>
  </si>
  <si>
    <t>64 days</t>
  </si>
  <si>
    <t>65 days</t>
  </si>
  <si>
    <t>66 days</t>
  </si>
  <si>
    <t>67 days</t>
  </si>
  <si>
    <t>68 days</t>
  </si>
  <si>
    <t>69 days</t>
  </si>
  <si>
    <t>70 days</t>
  </si>
  <si>
    <t>71 days</t>
  </si>
  <si>
    <t>72 days</t>
  </si>
  <si>
    <t>73 days</t>
  </si>
  <si>
    <t>74 days</t>
  </si>
  <si>
    <t>75 days</t>
  </si>
  <si>
    <t>76 days</t>
  </si>
  <si>
    <t>77 days</t>
  </si>
  <si>
    <t>78 days</t>
  </si>
  <si>
    <t>79 days</t>
  </si>
  <si>
    <t>80 days</t>
  </si>
  <si>
    <t>81 days</t>
  </si>
  <si>
    <t>感染者数</t>
    <rPh sb="0" eb="4">
      <t>カンセn</t>
    </rPh>
    <phoneticPr fontId="3"/>
  </si>
  <si>
    <t>累積感染者数</t>
    <rPh sb="0" eb="2">
      <t>ルイセキ</t>
    </rPh>
    <rPh sb="2" eb="6">
      <t>カンセn</t>
    </rPh>
    <phoneticPr fontId="3"/>
  </si>
  <si>
    <t>都内の感染者数</t>
    <rPh sb="0" eb="2">
      <t>トナイ</t>
    </rPh>
    <rPh sb="3" eb="7">
      <t>カンセンス</t>
    </rPh>
    <phoneticPr fontId="3"/>
  </si>
  <si>
    <t>https://stopcovid19.metro.tokyo.lg.jp/data/130001_tokyo_covid19_patients.csv</t>
    <phoneticPr fontId="3"/>
  </si>
  <si>
    <t>CITY</t>
  </si>
  <si>
    <t>PREF_NAME</t>
  </si>
  <si>
    <t>CITY_NAME</t>
  </si>
  <si>
    <t>case_April07</t>
  </si>
  <si>
    <t>case_April12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</si>
  <si>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</si>
  <si>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</si>
  <si>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</si>
  <si>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</si>
  <si>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</si>
  <si>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</si>
  <si>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</si>
  <si>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</si>
  <si>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</si>
  <si>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</si>
  <si>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</si>
  <si>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</si>
  <si>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</si>
  <si>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</si>
  <si>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</si>
  <si>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</si>
  <si>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</si>
  <si>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</si>
  <si>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</si>
  <si>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</si>
  <si>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</si>
  <si>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</si>
  <si>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</si>
  <si>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</si>
  <si>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</si>
  <si>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</si>
  <si>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</si>
  <si>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</si>
  <si>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</si>
  <si>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</si>
  <si>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</si>
  <si>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</si>
  <si>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</si>
  <si>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</si>
  <si>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</si>
  <si>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</si>
  <si>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</si>
  <si>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</si>
  <si>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</si>
  <si>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</si>
  <si>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</si>
  <si>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</si>
  <si>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</si>
  <si>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</si>
  <si>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</si>
  <si>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</si>
  <si>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</si>
  <si>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</si>
  <si>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</si>
  <si>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</si>
  <si>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</si>
  <si>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</si>
  <si>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</si>
  <si>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</si>
  <si>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</si>
  <si>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</si>
  <si>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</si>
  <si>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</si>
  <si>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</si>
  <si>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</si>
  <si>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</si>
  <si>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</si>
  <si>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</si>
  <si>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累積感染者数：「東京都新型コロナウイルス感染症対策本部報」</t>
  </si>
  <si>
    <t>https://www.bousai.metro.tokyo.lg.jp/taisaku/saigai/1007261/index.html</t>
  </si>
  <si>
    <t>区市町村別の感染確認者数</t>
    <phoneticPr fontId="3"/>
  </si>
  <si>
    <t>82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</si>
</sst>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___;;&quot;－ &quot;"/>
    <numFmt numFmtId="177" formatCode="#,##0__;;&quot;－ &quot;"/>
    <numFmt numFmtId="178" formatCode="0.0%"/>
    <numFmt numFmtId="179" formatCode="0.0&quot;ト&quot;&quot;ン&quot;"/>
    <numFmt numFmtId="180" formatCode="0.0&quot;億&quot;&quot;円&quot;"/>
    <numFmt numFmtId="181" formatCode="0&quot;円&quot;"/>
    <numFmt numFmtId="182" formatCode="\(0%\)"/>
    <numFmt numFmtId="183" formatCode="0.0&quot;億&quot;&quot;ド&quot;&quot;ル&quot;"/>
    <numFmt numFmtId="184" formatCode="0.0&quot;億&quot;&quot;ドル&quot;"/>
    <numFmt numFmtId="185" formatCode="0&quot;億&quot;&quot;円&quot;"/>
  </numFmts>
  <fonts count="2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rgb="FF000000"/>
      <name val="HelveticaNeue"/>
    </font>
    <font>
      <sz val="12"/>
      <color rgb="FF000000"/>
      <name val="Helvetica Neue"/>
      <family val="2"/>
    </font>
    <font>
      <sz val="12"/>
      <color rgb="FF000000"/>
      <name val="Cambria"/>
      <family val="1"/>
    </font>
    <font>
      <sz val="12"/>
      <color rgb="FF000000"/>
      <name val="HelveticaNeue"/>
      <family val="2"/>
    </font>
    <font>
      <u/>
      <sz val="12"/>
      <color theme="10"/>
      <name val="游ゴシック"/>
      <family val="2"/>
      <charset val="128"/>
      <scheme val="minor"/>
    </font>
    <font>
      <sz val="14"/>
      <color theme="1"/>
      <name val="Helvetica Neue"/>
      <family val="2"/>
    </font>
    <font>
      <sz val="14"/>
      <color theme="1"/>
      <name val="Cambria"/>
      <family val="1"/>
    </font>
    <font>
      <sz val="14"/>
      <color rgb="FFFFFFFF"/>
      <name val="Helvetica Neue"/>
      <family val="2"/>
    </font>
    <font>
      <sz val="14"/>
      <color theme="1"/>
      <name val="Helvetica Neue"/>
      <family val="2"/>
      <charset val="128"/>
    </font>
    <font>
      <sz val="14"/>
      <color theme="1"/>
      <name val="游ゴシック"/>
      <family val="2"/>
      <charset val="128"/>
    </font>
    <font>
      <b/>
      <sz val="14"/>
      <color rgb="FFFF0000"/>
      <name val="Helvetica Neue"/>
      <family val="2"/>
    </font>
    <font>
      <sz val="14"/>
      <color rgb="FF000000"/>
      <name val="Helvetica Neue"/>
      <family val="2"/>
    </font>
    <font>
      <b/>
      <sz val="14"/>
      <color rgb="FF000000"/>
      <name val="Helvetica Neue"/>
      <family val="2"/>
    </font>
    <font>
      <sz val="10.5"/>
      <color theme="1"/>
      <name val="Yu Mincho"/>
      <family val="1"/>
      <charset val="128"/>
    </font>
    <font>
      <sz val="10.5"/>
      <color theme="1"/>
      <name val="Calibri"/>
      <family val="2"/>
    </font>
    <font>
      <sz val="12"/>
      <color rgb="FF000000"/>
      <name val="-webkit-standard"/>
    </font>
    <font>
      <sz val="10"/>
      <color rgb="FF000000"/>
      <name val="-webkit-standard"/>
    </font>
    <font>
      <sz val="9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Fill="1">
      <alignment vertical="center"/>
    </xf>
    <xf numFmtId="0" fontId="5" fillId="0" borderId="0" xfId="0" applyFont="1">
      <alignment vertical="center"/>
    </xf>
    <xf numFmtId="177" fontId="6" fillId="0" borderId="9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176" fontId="5" fillId="0" borderId="12" xfId="0" applyNumberFormat="1" applyFont="1" applyBorder="1">
      <alignment vertical="center"/>
    </xf>
    <xf numFmtId="176" fontId="5" fillId="0" borderId="12" xfId="0" applyNumberFormat="1" applyFont="1" applyBorder="1" applyAlignment="1">
      <alignment horizontal="center" vertical="center"/>
    </xf>
    <xf numFmtId="177" fontId="5" fillId="0" borderId="12" xfId="1" applyNumberFormat="1" applyFont="1" applyBorder="1">
      <alignment vertical="center"/>
    </xf>
    <xf numFmtId="177" fontId="5" fillId="0" borderId="13" xfId="1" applyNumberFormat="1" applyFont="1" applyFill="1" applyBorder="1">
      <alignment vertical="center"/>
    </xf>
    <xf numFmtId="0" fontId="6" fillId="0" borderId="11" xfId="0" applyFont="1" applyBorder="1" applyAlignment="1">
      <alignment horizontal="left" vertical="center" indent="1"/>
    </xf>
    <xf numFmtId="176" fontId="6" fillId="0" borderId="12" xfId="0" applyNumberFormat="1" applyFont="1" applyBorder="1">
      <alignment vertical="center"/>
    </xf>
    <xf numFmtId="176" fontId="6" fillId="0" borderId="12" xfId="1" applyNumberFormat="1" applyFont="1" applyFill="1" applyBorder="1" applyAlignment="1">
      <alignment horizontal="center"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6" fillId="0" borderId="12" xfId="1" applyNumberFormat="1" applyFont="1" applyBorder="1">
      <alignment vertical="center"/>
    </xf>
    <xf numFmtId="177" fontId="6" fillId="0" borderId="13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6" fillId="0" borderId="11" xfId="0" applyFont="1" applyFill="1" applyBorder="1" applyAlignment="1">
      <alignment horizontal="left" vertical="center" indent="1"/>
    </xf>
    <xf numFmtId="176" fontId="6" fillId="0" borderId="12" xfId="0" applyNumberFormat="1" applyFont="1" applyFill="1" applyBorder="1">
      <alignment vertical="center"/>
    </xf>
    <xf numFmtId="177" fontId="6" fillId="0" borderId="12" xfId="1" applyNumberFormat="1" applyFont="1" applyFill="1" applyBorder="1">
      <alignment vertical="center"/>
    </xf>
    <xf numFmtId="0" fontId="12" fillId="0" borderId="0" xfId="3">
      <alignment vertical="center"/>
    </xf>
    <xf numFmtId="0" fontId="2" fillId="0" borderId="0" xfId="1" applyNumberFormat="1" applyFont="1" applyFill="1" applyBorder="1">
      <alignment vertical="center"/>
    </xf>
    <xf numFmtId="176" fontId="6" fillId="0" borderId="0" xfId="0" applyNumberFormat="1" applyFo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>
      <alignment vertical="center"/>
    </xf>
    <xf numFmtId="0" fontId="6" fillId="0" borderId="0" xfId="1" applyNumberFormat="1" applyFont="1" applyFill="1" applyBorder="1">
      <alignment vertical="center"/>
    </xf>
    <xf numFmtId="0" fontId="6" fillId="0" borderId="11" xfId="1" applyNumberFormat="1" applyFont="1" applyFill="1" applyBorder="1" applyAlignment="1">
      <alignment horizontal="left" vertical="center" indent="1"/>
    </xf>
    <xf numFmtId="177" fontId="6" fillId="0" borderId="12" xfId="1" applyNumberFormat="1" applyFont="1" applyBorder="1" applyAlignment="1">
      <alignment horizontal="right" vertical="center"/>
    </xf>
    <xf numFmtId="177" fontId="6" fillId="0" borderId="13" xfId="1" applyNumberFormat="1" applyFont="1" applyBorder="1">
      <alignment vertical="center"/>
    </xf>
    <xf numFmtId="177" fontId="6" fillId="0" borderId="13" xfId="1" applyNumberFormat="1" applyFont="1" applyBorder="1" applyAlignment="1">
      <alignment horizontal="right" vertical="center"/>
    </xf>
    <xf numFmtId="178" fontId="0" fillId="0" borderId="0" xfId="2" applyNumberFormat="1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1" fontId="0" fillId="0" borderId="0" xfId="1" applyNumberFormat="1" applyFont="1">
      <alignment vertical="center"/>
    </xf>
    <xf numFmtId="182" fontId="0" fillId="0" borderId="0" xfId="2" applyNumberFormat="1" applyFont="1" applyAlignment="1">
      <alignment horizontal="right" vertical="center"/>
    </xf>
    <xf numFmtId="183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8" fontId="0" fillId="0" borderId="0" xfId="2" applyNumberFormat="1" applyFont="1" applyBorder="1">
      <alignment vertical="center"/>
    </xf>
    <xf numFmtId="176" fontId="0" fillId="0" borderId="16" xfId="0" applyNumberFormat="1" applyBorder="1">
      <alignment vertical="center"/>
    </xf>
    <xf numFmtId="178" fontId="0" fillId="0" borderId="16" xfId="2" applyNumberFormat="1" applyFont="1" applyBorder="1">
      <alignment vertical="center"/>
    </xf>
    <xf numFmtId="177" fontId="6" fillId="0" borderId="13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181" fontId="0" fillId="0" borderId="0" xfId="0" applyNumberFormat="1">
      <alignment vertical="center"/>
    </xf>
    <xf numFmtId="9" fontId="0" fillId="0" borderId="0" xfId="2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183" fontId="0" fillId="0" borderId="0" xfId="0" applyNumberFormat="1" applyAlignment="1">
      <alignment horizontal="right" vertical="center"/>
    </xf>
    <xf numFmtId="184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 indent="1"/>
    </xf>
    <xf numFmtId="176" fontId="7" fillId="0" borderId="12" xfId="0" applyNumberFormat="1" applyFont="1" applyFill="1" applyBorder="1">
      <alignment vertical="center"/>
    </xf>
    <xf numFmtId="176" fontId="7" fillId="0" borderId="12" xfId="1" applyNumberFormat="1" applyFont="1" applyFill="1" applyBorder="1" applyAlignment="1">
      <alignment horizontal="center" vertical="center"/>
    </xf>
    <xf numFmtId="177" fontId="7" fillId="0" borderId="12" xfId="1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left" vertical="center" indent="1"/>
    </xf>
    <xf numFmtId="2" fontId="0" fillId="0" borderId="0" xfId="0" applyNumberFormat="1">
      <alignment vertical="center"/>
    </xf>
    <xf numFmtId="185" fontId="0" fillId="0" borderId="0" xfId="0" applyNumberFormat="1" applyAlignment="1">
      <alignment horizontal="right" vertical="center"/>
    </xf>
    <xf numFmtId="14" fontId="0" fillId="0" borderId="0" xfId="0" applyNumberFormat="1">
      <alignment vertical="center"/>
    </xf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12" fillId="0" borderId="0" xfId="3" applyAlignment="1">
      <alignment horizontal="center" vertic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人工呼吸器等の国内生産比率（個数ベース、</a:t>
            </a:r>
            <a:r>
              <a:rPr lang="en-US" altLang="ja-JP" b="1"/>
              <a:t>2018</a:t>
            </a:r>
            <a:r>
              <a:rPr lang="ja-JP" altLang="en-US" b="1"/>
              <a:t>年）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15-8541-9423-7F7B67A7CCC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E15-8541-9423-7F7B67A7CCC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E15-8541-9423-7F7B67A7CCC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E15-8541-9423-7F7B67A7CCC4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E15-8541-9423-7F7B67A7CCC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E15-8541-9423-7F7B67A7CCC4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E15-8541-9423-7F7B67A7CC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国内生産比率!$W$16:$W$26</c:f>
              <c:strCache>
                <c:ptCount val="9"/>
                <c:pt idx="0">
                  <c:v>　　成人用人工呼吸器</c:v>
                </c:pt>
                <c:pt idx="1">
                  <c:v>　　手動式人工呼吸器</c:v>
                </c:pt>
                <c:pt idx="2">
                  <c:v>　　人工呼吸器の付属品</c:v>
                </c:pt>
                <c:pt idx="3">
                  <c:v>　　人工呼吸器用呼吸回路</c:v>
                </c:pt>
                <c:pt idx="4">
                  <c:v>　　人工呼吸器用減菌済みマスク</c:v>
                </c:pt>
                <c:pt idx="5">
                  <c:v>　　人工呼吸器用マスク</c:v>
                </c:pt>
                <c:pt idx="6">
                  <c:v>　　減菌済み人工鼻</c:v>
                </c:pt>
                <c:pt idx="7">
                  <c:v>　　人工鼻</c:v>
                </c:pt>
                <c:pt idx="8">
                  <c:v>　　その他の人工呼吸器</c:v>
                </c:pt>
              </c:strCache>
            </c:strRef>
          </c:cat>
          <c:val>
            <c:numRef>
              <c:f>国内生産比率!$X$16:$X$26</c:f>
              <c:numCache>
                <c:formatCode>0.0%</c:formatCode>
                <c:ptCount val="9"/>
                <c:pt idx="0">
                  <c:v>0.42074300736973669</c:v>
                </c:pt>
                <c:pt idx="1">
                  <c:v>2.9789709091564916E-2</c:v>
                </c:pt>
                <c:pt idx="2">
                  <c:v>1.7972932017319494E-2</c:v>
                </c:pt>
                <c:pt idx="3">
                  <c:v>4.4719847676933405E-2</c:v>
                </c:pt>
                <c:pt idx="4">
                  <c:v>9.6425320517765402E-3</c:v>
                </c:pt>
                <c:pt idx="5">
                  <c:v>2.6921207539018201E-2</c:v>
                </c:pt>
                <c:pt idx="6">
                  <c:v>5.855078339028894E-3</c:v>
                </c:pt>
                <c:pt idx="7">
                  <c:v>1.3683380490746324E-2</c:v>
                </c:pt>
                <c:pt idx="8">
                  <c:v>1.7410936363984233E-2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5-8541-9423-7F7B67A7C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8458224"/>
        <c:axId val="988485264"/>
      </c:barChart>
      <c:catAx>
        <c:axId val="98845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988485264"/>
        <c:crosses val="autoZero"/>
        <c:auto val="1"/>
        <c:lblAlgn val="ctr"/>
        <c:lblOffset val="100"/>
        <c:noMultiLvlLbl val="0"/>
      </c:catAx>
      <c:valAx>
        <c:axId val="9884852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98845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人工呼吸器などの輸入額シェア（</a:t>
            </a:r>
            <a:r>
              <a:rPr lang="en-US" altLang="ja-JP"/>
              <a:t>2018</a:t>
            </a:r>
            <a:r>
              <a:rPr lang="ja-JP" altLang="en-US"/>
              <a:t>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輸入_呼吸器2018!$AW$2:$AW$21</c:f>
              <c:strCache>
                <c:ptCount val="20"/>
                <c:pt idx="0">
                  <c:v>アメリカ合衆国</c:v>
                </c:pt>
                <c:pt idx="1">
                  <c:v>オーストラリア</c:v>
                </c:pt>
                <c:pt idx="2">
                  <c:v>中華人民共和国</c:v>
                </c:pt>
                <c:pt idx="3">
                  <c:v>ニュージーランド</c:v>
                </c:pt>
                <c:pt idx="4">
                  <c:v>ドイツ</c:v>
                </c:pt>
                <c:pt idx="5">
                  <c:v>スウェーデン</c:v>
                </c:pt>
                <c:pt idx="6">
                  <c:v>イタリア</c:v>
                </c:pt>
                <c:pt idx="7">
                  <c:v>リトアニア</c:v>
                </c:pt>
                <c:pt idx="8">
                  <c:v>アイルランド</c:v>
                </c:pt>
                <c:pt idx="9">
                  <c:v>メキシコ</c:v>
                </c:pt>
                <c:pt idx="10">
                  <c:v>スイス</c:v>
                </c:pt>
                <c:pt idx="11">
                  <c:v>フランス</c:v>
                </c:pt>
                <c:pt idx="12">
                  <c:v>シンガポール</c:v>
                </c:pt>
                <c:pt idx="13">
                  <c:v>台湾</c:v>
                </c:pt>
                <c:pt idx="14">
                  <c:v>チェコ</c:v>
                </c:pt>
                <c:pt idx="15">
                  <c:v>ベトナム</c:v>
                </c:pt>
                <c:pt idx="16">
                  <c:v>マレーシア</c:v>
                </c:pt>
                <c:pt idx="17">
                  <c:v>英国</c:v>
                </c:pt>
                <c:pt idx="18">
                  <c:v>大韓民国</c:v>
                </c:pt>
                <c:pt idx="19">
                  <c:v>カナダ</c:v>
                </c:pt>
              </c:strCache>
            </c:strRef>
          </c:cat>
          <c:val>
            <c:numRef>
              <c:f>輸入_呼吸器2018!$AY$2:$AY$21</c:f>
              <c:numCache>
                <c:formatCode>\(0%\)</c:formatCode>
                <c:ptCount val="20"/>
                <c:pt idx="0">
                  <c:v>0.31526076702813721</c:v>
                </c:pt>
                <c:pt idx="1">
                  <c:v>0.24947376220520065</c:v>
                </c:pt>
                <c:pt idx="2">
                  <c:v>9.9111643511437475E-2</c:v>
                </c:pt>
                <c:pt idx="3">
                  <c:v>4.4456617477268263E-2</c:v>
                </c:pt>
                <c:pt idx="4">
                  <c:v>3.8930917342420678E-2</c:v>
                </c:pt>
                <c:pt idx="5">
                  <c:v>3.8877313978818287E-2</c:v>
                </c:pt>
                <c:pt idx="6">
                  <c:v>2.7824092235602643E-2</c:v>
                </c:pt>
                <c:pt idx="7">
                  <c:v>2.5095394796687657E-2</c:v>
                </c:pt>
                <c:pt idx="8">
                  <c:v>2.2806041107751664E-2</c:v>
                </c:pt>
                <c:pt idx="9">
                  <c:v>2.0821328865114216E-2</c:v>
                </c:pt>
                <c:pt idx="10">
                  <c:v>1.6538719355361432E-2</c:v>
                </c:pt>
                <c:pt idx="11">
                  <c:v>1.5771510371697904E-2</c:v>
                </c:pt>
                <c:pt idx="12">
                  <c:v>1.3934402536844229E-2</c:v>
                </c:pt>
                <c:pt idx="13">
                  <c:v>1.2919364733353944E-2</c:v>
                </c:pt>
                <c:pt idx="14">
                  <c:v>1.2361950467673079E-2</c:v>
                </c:pt>
                <c:pt idx="15">
                  <c:v>1.2103192806723504E-2</c:v>
                </c:pt>
                <c:pt idx="16">
                  <c:v>1.0373616962203271E-2</c:v>
                </c:pt>
                <c:pt idx="17">
                  <c:v>8.7849884734336643E-3</c:v>
                </c:pt>
                <c:pt idx="18">
                  <c:v>7.3352690248084445E-3</c:v>
                </c:pt>
                <c:pt idx="19">
                  <c:v>2.4658631467529332E-3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9-4F46-94EF-D8DE0A39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59580560"/>
        <c:axId val="955132992"/>
      </c:barChart>
      <c:catAx>
        <c:axId val="95958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955132992"/>
        <c:crosses val="autoZero"/>
        <c:auto val="1"/>
        <c:lblAlgn val="ctr"/>
        <c:lblOffset val="100"/>
        <c:noMultiLvlLbl val="0"/>
      </c:catAx>
      <c:valAx>
        <c:axId val="95513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(0%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95958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人工呼吸器等の世界輸出総額</a:t>
            </a:r>
            <a:r>
              <a:rPr lang="en-US" altLang="ja-JP" b="1"/>
              <a:t>72.9</a:t>
            </a:r>
            <a:r>
              <a:rPr lang="ja-JP" altLang="en-US" b="1"/>
              <a:t>億ドルに占める上位</a:t>
            </a:r>
            <a:r>
              <a:rPr lang="en-US" altLang="ja-JP" b="1"/>
              <a:t>10</a:t>
            </a:r>
            <a:r>
              <a:rPr lang="ja-JP" altLang="en-US" b="1"/>
              <a:t>ヵ国シェア（</a:t>
            </a:r>
            <a:r>
              <a:rPr lang="en-US" altLang="ja-JP" b="1"/>
              <a:t>2018</a:t>
            </a:r>
            <a:r>
              <a:rPr lang="ja-JP" altLang="en-US" b="1"/>
              <a:t>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世界の輸出!$AN$2:$AN$11</c:f>
              <c:strCache>
                <c:ptCount val="10"/>
                <c:pt idx="0">
                  <c:v>シンガポール</c:v>
                </c:pt>
                <c:pt idx="1">
                  <c:v>アメリカ</c:v>
                </c:pt>
                <c:pt idx="2">
                  <c:v>中国</c:v>
                </c:pt>
                <c:pt idx="3">
                  <c:v>ドイツ</c:v>
                </c:pt>
                <c:pt idx="4">
                  <c:v>オーストラリア</c:v>
                </c:pt>
                <c:pt idx="5">
                  <c:v>オランダ</c:v>
                </c:pt>
                <c:pt idx="6">
                  <c:v>ニュージーランド</c:v>
                </c:pt>
                <c:pt idx="7">
                  <c:v>イギリス</c:v>
                </c:pt>
                <c:pt idx="8">
                  <c:v>メキシコ</c:v>
                </c:pt>
                <c:pt idx="9">
                  <c:v>アイルランド</c:v>
                </c:pt>
              </c:strCache>
            </c:strRef>
          </c:cat>
          <c:val>
            <c:numRef>
              <c:f>世界の輸出!$AP$2:$AP$11</c:f>
              <c:numCache>
                <c:formatCode>0.0%</c:formatCode>
                <c:ptCount val="10"/>
                <c:pt idx="0">
                  <c:v>0.15796493868252418</c:v>
                </c:pt>
                <c:pt idx="1">
                  <c:v>0.1542158766352606</c:v>
                </c:pt>
                <c:pt idx="2">
                  <c:v>9.63140188838435E-2</c:v>
                </c:pt>
                <c:pt idx="3">
                  <c:v>9.4882586161723889E-2</c:v>
                </c:pt>
                <c:pt idx="4">
                  <c:v>8.205094263607933E-2</c:v>
                </c:pt>
                <c:pt idx="5">
                  <c:v>7.8230791254317353E-2</c:v>
                </c:pt>
                <c:pt idx="6">
                  <c:v>4.6534045746582688E-2</c:v>
                </c:pt>
                <c:pt idx="7">
                  <c:v>4.2997921100029216E-2</c:v>
                </c:pt>
                <c:pt idx="8">
                  <c:v>4.1868537695636435E-2</c:v>
                </c:pt>
                <c:pt idx="9">
                  <c:v>3.5466612493846569E-2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A-4E43-9362-EB759DE54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6666912"/>
        <c:axId val="2013590400"/>
      </c:barChart>
      <c:catAx>
        <c:axId val="201666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2013590400"/>
        <c:crosses val="autoZero"/>
        <c:auto val="1"/>
        <c:lblAlgn val="ctr"/>
        <c:lblOffset val="100"/>
        <c:noMultiLvlLbl val="0"/>
      </c:catAx>
      <c:valAx>
        <c:axId val="20135904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166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 b="1" i="0" baseline="0">
                <a:effectLst/>
              </a:rPr>
              <a:t>人工呼吸器等の世界輸</a:t>
            </a:r>
            <a:r>
              <a:rPr lang="ja-JP" altLang="en-US" sz="1200" b="1" i="0" baseline="0">
                <a:effectLst/>
              </a:rPr>
              <a:t>入</a:t>
            </a:r>
            <a:r>
              <a:rPr lang="ja-JP" sz="1200" b="1" i="0" baseline="0">
                <a:effectLst/>
              </a:rPr>
              <a:t>総額</a:t>
            </a:r>
            <a:r>
              <a:rPr lang="en-US" sz="1200" b="1" i="0" baseline="0">
                <a:effectLst/>
              </a:rPr>
              <a:t>78.4</a:t>
            </a:r>
            <a:r>
              <a:rPr lang="ja-JP" sz="1200" b="1" i="0" baseline="0">
                <a:effectLst/>
              </a:rPr>
              <a:t>億ドルに占める上位</a:t>
            </a:r>
            <a:r>
              <a:rPr lang="en-US" sz="1200" b="1" i="0" baseline="0">
                <a:effectLst/>
              </a:rPr>
              <a:t>10</a:t>
            </a:r>
            <a:r>
              <a:rPr lang="ja-JP" sz="1200" b="1" i="0" baseline="0">
                <a:effectLst/>
              </a:rPr>
              <a:t>ヵ国シェア（</a:t>
            </a:r>
            <a:r>
              <a:rPr lang="en-US" sz="1200" b="1" i="0" baseline="0">
                <a:effectLst/>
              </a:rPr>
              <a:t>2018</a:t>
            </a:r>
            <a:r>
              <a:rPr lang="ja-JP" sz="1200" b="1" i="0" baseline="0">
                <a:effectLst/>
              </a:rPr>
              <a:t>）</a:t>
            </a:r>
            <a:endParaRPr lang="en-JP" sz="105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世界の輸入!$AL$2:$AL$11</c:f>
              <c:strCache>
                <c:ptCount val="10"/>
                <c:pt idx="0">
                  <c:v>アメリカ</c:v>
                </c:pt>
                <c:pt idx="1">
                  <c:v>オランダ</c:v>
                </c:pt>
                <c:pt idx="2">
                  <c:v>ドイツ</c:v>
                </c:pt>
                <c:pt idx="3">
                  <c:v>日本</c:v>
                </c:pt>
                <c:pt idx="4">
                  <c:v>フランス</c:v>
                </c:pt>
                <c:pt idx="5">
                  <c:v>シンガポール</c:v>
                </c:pt>
                <c:pt idx="6">
                  <c:v>中国</c:v>
                </c:pt>
                <c:pt idx="7">
                  <c:v>イギリス</c:v>
                </c:pt>
                <c:pt idx="8">
                  <c:v>カナダ</c:v>
                </c:pt>
                <c:pt idx="9">
                  <c:v>イタリア</c:v>
                </c:pt>
              </c:strCache>
            </c:strRef>
          </c:cat>
          <c:val>
            <c:numRef>
              <c:f>世界の輸入!$AN$2:$AN$11</c:f>
              <c:numCache>
                <c:formatCode>0.0%</c:formatCode>
                <c:ptCount val="10"/>
                <c:pt idx="0">
                  <c:v>0.29771261803024984</c:v>
                </c:pt>
                <c:pt idx="1">
                  <c:v>7.5769833034226672E-2</c:v>
                </c:pt>
                <c:pt idx="2">
                  <c:v>5.9298675794929027E-2</c:v>
                </c:pt>
                <c:pt idx="3">
                  <c:v>5.3229924914430418E-2</c:v>
                </c:pt>
                <c:pt idx="4">
                  <c:v>4.7332467277777825E-2</c:v>
                </c:pt>
                <c:pt idx="5">
                  <c:v>3.9671190367442516E-2</c:v>
                </c:pt>
                <c:pt idx="6">
                  <c:v>3.6846937718205797E-2</c:v>
                </c:pt>
                <c:pt idx="7">
                  <c:v>3.5183371416157135E-2</c:v>
                </c:pt>
                <c:pt idx="8">
                  <c:v>3.1653726658725422E-2</c:v>
                </c:pt>
                <c:pt idx="9">
                  <c:v>2.7395019397278727E-2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E-1342-99A3-E00D2E8E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6259488"/>
        <c:axId val="2015827008"/>
      </c:barChart>
      <c:catAx>
        <c:axId val="201625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2015827008"/>
        <c:crosses val="autoZero"/>
        <c:auto val="1"/>
        <c:lblAlgn val="ctr"/>
        <c:lblOffset val="100"/>
        <c:noMultiLvlLbl val="0"/>
      </c:catAx>
      <c:valAx>
        <c:axId val="20158270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2016259488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831850</xdr:colOff>
      <xdr:row>27</xdr:row>
      <xdr:rowOff>238918</xdr:rowOff>
    </xdr:from>
    <xdr:to>
      <xdr:col>31</xdr:col>
      <xdr:colOff>920750</xdr:colOff>
      <xdr:row>47</xdr:row>
      <xdr:rowOff>234685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FCD3D-B644-D545-A1BF-1371D75F6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20</xdr:row>
      <xdr:rowOff>190500</xdr:rowOff>
    </xdr:from>
    <xdr:to>
      <xdr:col>9</xdr:col>
      <xdr:colOff>0</xdr:colOff>
      <xdr:row>39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F9F88-99D8-284A-8981-35984F371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889000</xdr:colOff>
      <xdr:row>6</xdr:row>
      <xdr:rowOff>171450</xdr:rowOff>
    </xdr:from>
    <xdr:to>
      <xdr:col>51</xdr:col>
      <xdr:colOff>101600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9FBCD-B8AA-3146-B9DD-5A448E698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101600</xdr:colOff>
      <xdr:row>5</xdr:row>
      <xdr:rowOff>69850</xdr:rowOff>
    </xdr:from>
    <xdr:to>
      <xdr:col>47</xdr:col>
      <xdr:colOff>292100</xdr:colOff>
      <xdr:row>20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2AF57-18C1-D24C-8546-ED806008C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-stat.go.jp/stat-search/files?page=1&amp;layout=datalist&amp;toukei=00450151&amp;tstat=000001132665&amp;cycle=7&amp;result_page=1&amp;tclass1val=0" TargetMode="External"/><Relationship Id="rId1" Type="http://schemas.openxmlformats.org/officeDocument/2006/relationships/hyperlink" Target="https://www.e-stat.go.jp/stat-search/files?page=1&amp;layout=datalist&amp;toukei=00450151&amp;tstat=000001132665&amp;cycle=7&amp;result_page=1&amp;tclass1val=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ousai.metro.tokyo.lg.jp/taisaku/saigai/1007261/index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comtrade.un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comtrade.un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s?page=1&amp;layout=datalist&amp;toukei=00350300&amp;tstat=000001013141&amp;cycle=1&amp;year=20180&amp;month=24101212&amp;tclass1=000001013180&amp;tclass2=000001013182&amp;result_back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s?page=1&amp;layout=datalist&amp;toukei=00350300&amp;tstat=000001013141&amp;cycle=1&amp;year=20180&amp;month=24101212&amp;tclass1=000001013180&amp;tclass2=000001013182&amp;result_back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s?page=1&amp;layout=datalist&amp;toukei=00350300&amp;tstat=000001013141&amp;cycle=1&amp;year=20180&amp;month=24101212&amp;tclass1=000001013180&amp;tclass2=000001013182&amp;result_back=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-stat.go.jp/stat-search/files?page=1&amp;layout=datalist&amp;toukei=00350300&amp;tstat=000001013141&amp;cycle=1&amp;year=20180&amp;month=24101212&amp;tclass1=000001013180&amp;tclass2=000001013182&amp;result_back=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s?page=1&amp;layout=datalist&amp;toukei=00350300&amp;tstat=000001013141&amp;cycle=1&amp;year=20180&amp;month=24101212&amp;tclass1=000001013180&amp;tclass2=000001013182&amp;result_back=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ustoms.go.jp/tariff/index.htm" TargetMode="External"/><Relationship Id="rId13" Type="http://schemas.openxmlformats.org/officeDocument/2006/relationships/hyperlink" Target="https://www.customs.go.jp/toukei/sankou/howto/krei.htm" TargetMode="External"/><Relationship Id="rId3" Type="http://schemas.openxmlformats.org/officeDocument/2006/relationships/hyperlink" Target="https://www.customs.go.jp/toukei/sankou/dgorder/a1.htm" TargetMode="External"/><Relationship Id="rId7" Type="http://schemas.openxmlformats.org/officeDocument/2006/relationships/hyperlink" Target="https://www.customs.go.jp/yusyutu/index.htm" TargetMode="External"/><Relationship Id="rId12" Type="http://schemas.openxmlformats.org/officeDocument/2006/relationships/hyperlink" Target="https://www.customs.go.jp/toukei/sankou/code/code.htm" TargetMode="External"/><Relationship Id="rId17" Type="http://schemas.openxmlformats.org/officeDocument/2006/relationships/hyperlink" Target="https://www.customs.go.jp/toukei/sankou/dgorder/a1.htm" TargetMode="External"/><Relationship Id="rId2" Type="http://schemas.openxmlformats.org/officeDocument/2006/relationships/hyperlink" Target="https://www.customs.go.jp/toukei/sankou/dgorder/a1.htm" TargetMode="External"/><Relationship Id="rId16" Type="http://schemas.openxmlformats.org/officeDocument/2006/relationships/hyperlink" Target="https://www.customs.go.jp/toukei/sankou/eturan/eturan2.htm" TargetMode="External"/><Relationship Id="rId1" Type="http://schemas.openxmlformats.org/officeDocument/2006/relationships/hyperlink" Target="https://www.customs.go.jp/toukei/sankou/dgorder/a1.htm" TargetMode="External"/><Relationship Id="rId6" Type="http://schemas.openxmlformats.org/officeDocument/2006/relationships/hyperlink" Target="https://www.customs.go.jp/toukei/sankou/dgorder/a1.htm" TargetMode="External"/><Relationship Id="rId11" Type="http://schemas.openxmlformats.org/officeDocument/2006/relationships/hyperlink" Target="https://www.customs.go.jp/toukei/sankou/dgorder/a1.htm" TargetMode="External"/><Relationship Id="rId5" Type="http://schemas.openxmlformats.org/officeDocument/2006/relationships/hyperlink" Target="https://www.customs.go.jp/toukei/sankou/dgorder/a1.htm" TargetMode="External"/><Relationship Id="rId15" Type="http://schemas.openxmlformats.org/officeDocument/2006/relationships/hyperlink" Target="https://www.customs.go.jp/toukei/info/contac.htm" TargetMode="External"/><Relationship Id="rId10" Type="http://schemas.openxmlformats.org/officeDocument/2006/relationships/hyperlink" Target="https://www.customs.go.jp/toukei/sankou/code/code.htm" TargetMode="External"/><Relationship Id="rId4" Type="http://schemas.openxmlformats.org/officeDocument/2006/relationships/hyperlink" Target="https://www.customs.go.jp/toukei/sankou/dgorder/a1.htm" TargetMode="External"/><Relationship Id="rId9" Type="http://schemas.openxmlformats.org/officeDocument/2006/relationships/hyperlink" Target="https://www.customs.go.jp/tariff/index.htm" TargetMode="External"/><Relationship Id="rId14" Type="http://schemas.openxmlformats.org/officeDocument/2006/relationships/hyperlink" Target="https://www.customs.go.jp/toukei/sankou/howto/riyou.ht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ustoms.go.jp/tariff/2020_4/data/j_90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stopcovid19.metro.tokyo.lg.jp/data/130001_tokyo_covid19_patients.c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9961-8E6E-2145-B0A8-772B38ABADB5}">
  <sheetPr>
    <pageSetUpPr fitToPage="1"/>
  </sheetPr>
  <dimension ref="A1:Y29"/>
  <sheetViews>
    <sheetView topLeftCell="H6" zoomScale="131" workbookViewId="0">
      <selection activeCell="P29" sqref="P29"/>
    </sheetView>
  </sheetViews>
  <sheetFormatPr baseColWidth="10" defaultRowHeight="20"/>
  <cols>
    <col min="2" max="2" width="26.140625" bestFit="1" customWidth="1"/>
    <col min="13" max="13" width="19.28515625" customWidth="1"/>
    <col min="15" max="15" width="11.42578125" bestFit="1" customWidth="1"/>
    <col min="23" max="23" width="30.85546875" bestFit="1" customWidth="1"/>
  </cols>
  <sheetData>
    <row r="1" spans="1:25">
      <c r="A1" s="21" t="s">
        <v>32</v>
      </c>
      <c r="C1" s="20" t="s">
        <v>31</v>
      </c>
      <c r="L1" s="21" t="s">
        <v>32</v>
      </c>
      <c r="N1" s="20" t="s">
        <v>31</v>
      </c>
    </row>
    <row r="2" spans="1:25">
      <c r="A2" s="25" t="s">
        <v>33</v>
      </c>
      <c r="C2" s="20"/>
      <c r="L2" s="25" t="s">
        <v>33</v>
      </c>
      <c r="N2" s="20"/>
    </row>
    <row r="3" spans="1:25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L3" s="82" t="s">
        <v>34</v>
      </c>
      <c r="M3" s="82"/>
      <c r="N3" s="82"/>
      <c r="O3" s="82"/>
      <c r="P3" s="82"/>
      <c r="Q3" s="82"/>
      <c r="R3" s="82"/>
      <c r="S3" s="82"/>
      <c r="T3" s="82"/>
      <c r="U3" s="82"/>
    </row>
    <row r="4" spans="1:25">
      <c r="A4" s="1" t="s">
        <v>1</v>
      </c>
      <c r="B4" s="2"/>
      <c r="C4" s="3"/>
      <c r="D4" s="4"/>
      <c r="E4" s="4"/>
      <c r="F4" s="4"/>
      <c r="G4" s="4"/>
      <c r="H4" s="4"/>
      <c r="I4" s="4"/>
      <c r="J4" s="5"/>
      <c r="L4" s="26" t="s">
        <v>35</v>
      </c>
      <c r="M4" s="27"/>
      <c r="N4" s="28"/>
      <c r="O4" s="28"/>
      <c r="P4" s="28"/>
      <c r="Q4" s="28"/>
      <c r="R4" s="29"/>
      <c r="S4" s="29"/>
      <c r="T4" s="29"/>
      <c r="U4" s="28" t="s">
        <v>36</v>
      </c>
    </row>
    <row r="5" spans="1:25">
      <c r="A5" s="6"/>
      <c r="B5" s="2"/>
      <c r="C5" s="3"/>
      <c r="D5" s="4"/>
      <c r="E5" s="4"/>
      <c r="F5" s="4"/>
      <c r="G5" s="4"/>
      <c r="H5" s="4"/>
      <c r="I5" s="4"/>
      <c r="J5" s="5"/>
      <c r="L5" s="30"/>
      <c r="M5" s="27"/>
      <c r="N5" s="28"/>
      <c r="O5" s="28">
        <f>O15/100000</f>
        <v>230.41650000000001</v>
      </c>
      <c r="P5" s="28"/>
      <c r="Q5" s="28"/>
      <c r="R5" s="29"/>
      <c r="S5" s="29"/>
      <c r="T5" s="29"/>
      <c r="U5" s="28"/>
    </row>
    <row r="6" spans="1:25">
      <c r="A6" s="94" t="s">
        <v>2</v>
      </c>
      <c r="B6" s="96" t="s">
        <v>3</v>
      </c>
      <c r="C6" s="87" t="s">
        <v>4</v>
      </c>
      <c r="D6" s="98" t="s">
        <v>5</v>
      </c>
      <c r="E6" s="98" t="s">
        <v>6</v>
      </c>
      <c r="F6" s="98" t="s">
        <v>7</v>
      </c>
      <c r="G6" s="100" t="s">
        <v>8</v>
      </c>
      <c r="H6" s="101"/>
      <c r="I6" s="102"/>
      <c r="J6" s="92" t="s">
        <v>9</v>
      </c>
      <c r="L6" s="83" t="s">
        <v>37</v>
      </c>
      <c r="M6" s="85" t="s">
        <v>38</v>
      </c>
      <c r="N6" s="87" t="s">
        <v>39</v>
      </c>
      <c r="O6" s="87" t="s">
        <v>40</v>
      </c>
      <c r="P6" s="87" t="s">
        <v>41</v>
      </c>
      <c r="Q6" s="87" t="s">
        <v>42</v>
      </c>
      <c r="R6" s="89" t="s">
        <v>43</v>
      </c>
      <c r="S6" s="90"/>
      <c r="T6" s="91"/>
      <c r="U6" s="92" t="s">
        <v>44</v>
      </c>
    </row>
    <row r="7" spans="1:25">
      <c r="A7" s="95"/>
      <c r="B7" s="97"/>
      <c r="C7" s="88"/>
      <c r="D7" s="99"/>
      <c r="E7" s="99"/>
      <c r="F7" s="99"/>
      <c r="G7" s="7" t="s">
        <v>5</v>
      </c>
      <c r="H7" s="7" t="s">
        <v>10</v>
      </c>
      <c r="I7" s="7" t="s">
        <v>11</v>
      </c>
      <c r="J7" s="93"/>
      <c r="L7" s="84"/>
      <c r="M7" s="86"/>
      <c r="N7" s="88"/>
      <c r="O7" s="88"/>
      <c r="P7" s="88"/>
      <c r="Q7" s="88"/>
      <c r="R7" s="60" t="s">
        <v>40</v>
      </c>
      <c r="S7" s="60" t="s">
        <v>45</v>
      </c>
      <c r="T7" s="60" t="s">
        <v>46</v>
      </c>
      <c r="U7" s="93"/>
    </row>
    <row r="8" spans="1:25">
      <c r="A8" s="8"/>
      <c r="B8" s="9"/>
      <c r="C8" s="10"/>
      <c r="D8" s="11"/>
      <c r="E8" s="11"/>
      <c r="F8" s="11"/>
      <c r="G8" s="11"/>
      <c r="H8" s="11"/>
      <c r="I8" s="11"/>
      <c r="J8" s="12"/>
      <c r="L8" s="31"/>
      <c r="M8" s="14"/>
      <c r="N8" s="32"/>
      <c r="O8" s="32"/>
      <c r="P8" s="32"/>
      <c r="Q8" s="32"/>
      <c r="R8" s="18"/>
      <c r="S8" s="18"/>
      <c r="T8" s="18"/>
      <c r="U8" s="33"/>
    </row>
    <row r="9" spans="1:25">
      <c r="A9" s="13">
        <v>140408</v>
      </c>
      <c r="B9" s="14" t="s">
        <v>12</v>
      </c>
      <c r="C9" s="15"/>
      <c r="D9" s="16" t="s">
        <v>13</v>
      </c>
      <c r="E9" s="16" t="s">
        <v>13</v>
      </c>
      <c r="F9" s="16" t="s">
        <v>13</v>
      </c>
      <c r="G9" s="16" t="s">
        <v>13</v>
      </c>
      <c r="H9" s="16" t="s">
        <v>13</v>
      </c>
      <c r="I9" s="16" t="s">
        <v>13</v>
      </c>
      <c r="J9" s="17" t="s">
        <v>13</v>
      </c>
      <c r="L9" s="31">
        <v>140408</v>
      </c>
      <c r="M9" s="14" t="s">
        <v>12</v>
      </c>
      <c r="N9" s="32">
        <v>315</v>
      </c>
      <c r="O9" s="32">
        <v>5692441</v>
      </c>
      <c r="P9" s="32">
        <v>5614435</v>
      </c>
      <c r="Q9" s="32">
        <v>78006</v>
      </c>
      <c r="R9" s="32">
        <v>5654144</v>
      </c>
      <c r="S9" s="32">
        <v>1802752</v>
      </c>
      <c r="T9" s="32">
        <v>3851392</v>
      </c>
      <c r="U9" s="34">
        <v>269025</v>
      </c>
    </row>
    <row r="10" spans="1:25">
      <c r="A10" s="13">
        <v>140408029</v>
      </c>
      <c r="B10" s="14" t="s">
        <v>14</v>
      </c>
      <c r="C10" s="15" t="s">
        <v>15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L10" s="31">
        <v>140408029</v>
      </c>
      <c r="M10" s="14" t="s">
        <v>14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4">
        <v>0</v>
      </c>
    </row>
    <row r="11" spans="1:25">
      <c r="A11" s="13">
        <v>140408045</v>
      </c>
      <c r="B11" s="14" t="s">
        <v>16</v>
      </c>
      <c r="C11" s="15" t="s">
        <v>15</v>
      </c>
      <c r="D11" s="18">
        <v>242161</v>
      </c>
      <c r="E11" s="18">
        <v>239623</v>
      </c>
      <c r="F11" s="18">
        <v>2538</v>
      </c>
      <c r="G11" s="18">
        <v>242898</v>
      </c>
      <c r="H11" s="18">
        <v>19924</v>
      </c>
      <c r="I11" s="18">
        <v>222974</v>
      </c>
      <c r="J11" s="19">
        <v>13391</v>
      </c>
      <c r="L11" s="31">
        <v>140408045</v>
      </c>
      <c r="M11" s="14" t="s">
        <v>16</v>
      </c>
      <c r="N11" s="32">
        <v>315</v>
      </c>
      <c r="O11" s="32">
        <v>5692441</v>
      </c>
      <c r="P11" s="32">
        <v>5614435</v>
      </c>
      <c r="Q11" s="32">
        <v>78006</v>
      </c>
      <c r="R11" s="32">
        <v>5654144</v>
      </c>
      <c r="S11" s="32">
        <v>1802752</v>
      </c>
      <c r="T11" s="32">
        <v>3851392</v>
      </c>
      <c r="U11" s="34">
        <v>269025</v>
      </c>
    </row>
    <row r="12" spans="1:25">
      <c r="A12" s="13">
        <v>140408999</v>
      </c>
      <c r="B12" s="14" t="s">
        <v>17</v>
      </c>
      <c r="C12" s="15" t="s">
        <v>15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L12" s="31">
        <v>140408999</v>
      </c>
      <c r="M12" s="14" t="s">
        <v>17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4">
        <v>0</v>
      </c>
      <c r="W12" t="s">
        <v>724</v>
      </c>
    </row>
    <row r="13" spans="1:25">
      <c r="A13" s="13"/>
      <c r="B13" s="14"/>
      <c r="C13" s="15"/>
      <c r="D13" s="18"/>
      <c r="E13" s="18"/>
      <c r="F13" s="18"/>
      <c r="G13" s="18"/>
      <c r="H13" s="18"/>
      <c r="I13" s="18"/>
      <c r="J13" s="19"/>
      <c r="L13" s="31"/>
      <c r="M13" s="14"/>
      <c r="N13" s="32"/>
      <c r="O13" s="32"/>
      <c r="P13" s="32"/>
      <c r="Q13" s="32"/>
      <c r="R13" s="32"/>
      <c r="S13" s="32"/>
      <c r="T13" s="32"/>
      <c r="U13" s="34"/>
      <c r="W13" s="50"/>
      <c r="X13" s="81" t="s">
        <v>722</v>
      </c>
      <c r="Y13" s="81"/>
    </row>
    <row r="14" spans="1:25">
      <c r="A14" s="69">
        <v>1406</v>
      </c>
      <c r="B14" s="70" t="s">
        <v>18</v>
      </c>
      <c r="C14" s="71"/>
      <c r="D14" s="72" t="s">
        <v>13</v>
      </c>
      <c r="E14" s="72" t="s">
        <v>13</v>
      </c>
      <c r="F14" s="72" t="s">
        <v>13</v>
      </c>
      <c r="G14" s="72" t="s">
        <v>13</v>
      </c>
      <c r="H14" s="72" t="s">
        <v>13</v>
      </c>
      <c r="I14" s="72" t="s">
        <v>13</v>
      </c>
      <c r="J14" s="17" t="s">
        <v>13</v>
      </c>
      <c r="L14" s="73">
        <v>1406</v>
      </c>
      <c r="M14" s="70" t="s">
        <v>18</v>
      </c>
      <c r="N14" s="72">
        <v>3793</v>
      </c>
      <c r="O14" s="72">
        <v>65708676</v>
      </c>
      <c r="P14" s="72">
        <v>34036935</v>
      </c>
      <c r="Q14" s="72">
        <v>31671741</v>
      </c>
      <c r="R14" s="72">
        <v>59095020</v>
      </c>
      <c r="S14" s="72">
        <v>56840118</v>
      </c>
      <c r="T14" s="72">
        <v>2254902</v>
      </c>
      <c r="U14" s="17">
        <v>13795751</v>
      </c>
      <c r="W14" s="51"/>
      <c r="X14" s="68" t="s">
        <v>805</v>
      </c>
      <c r="Y14" s="68" t="s">
        <v>723</v>
      </c>
    </row>
    <row r="15" spans="1:25">
      <c r="A15" s="22">
        <v>140602</v>
      </c>
      <c r="B15" s="23" t="s">
        <v>19</v>
      </c>
      <c r="C15" s="15"/>
      <c r="D15" s="72" t="s">
        <v>13</v>
      </c>
      <c r="E15" s="72" t="s">
        <v>13</v>
      </c>
      <c r="F15" s="72" t="s">
        <v>13</v>
      </c>
      <c r="G15" s="72" t="s">
        <v>13</v>
      </c>
      <c r="H15" s="72" t="s">
        <v>13</v>
      </c>
      <c r="I15" s="72" t="s">
        <v>13</v>
      </c>
      <c r="J15" s="17" t="s">
        <v>13</v>
      </c>
      <c r="L15" s="31">
        <v>140602</v>
      </c>
      <c r="M15" s="23" t="s">
        <v>19</v>
      </c>
      <c r="N15" s="59">
        <v>1766</v>
      </c>
      <c r="O15" s="59">
        <v>23041650</v>
      </c>
      <c r="P15" s="59">
        <v>2575585</v>
      </c>
      <c r="Q15" s="59">
        <v>20466065</v>
      </c>
      <c r="R15" s="59">
        <v>21994581</v>
      </c>
      <c r="S15" s="59">
        <v>21978063</v>
      </c>
      <c r="T15" s="59">
        <v>16518</v>
      </c>
      <c r="U15" s="56">
        <v>8638011</v>
      </c>
      <c r="W15" s="52" t="str">
        <f>M15</f>
        <v>人工呼吸器</v>
      </c>
      <c r="X15" s="51"/>
      <c r="Y15" s="53">
        <f>P15/(O15)</f>
        <v>0.11177953835771309</v>
      </c>
    </row>
    <row r="16" spans="1:25">
      <c r="A16" s="22">
        <v>140602029</v>
      </c>
      <c r="B16" s="23" t="s">
        <v>20</v>
      </c>
      <c r="C16" s="15" t="s">
        <v>15</v>
      </c>
      <c r="D16" s="24">
        <v>92812</v>
      </c>
      <c r="E16" s="24">
        <v>39050</v>
      </c>
      <c r="F16" s="24">
        <v>53762</v>
      </c>
      <c r="G16" s="24">
        <v>82311</v>
      </c>
      <c r="H16" s="24">
        <v>82304</v>
      </c>
      <c r="I16" s="24">
        <v>7</v>
      </c>
      <c r="J16" s="19">
        <v>22226</v>
      </c>
      <c r="L16" s="31">
        <v>140602029</v>
      </c>
      <c r="M16" s="23" t="s">
        <v>20</v>
      </c>
      <c r="N16" s="59">
        <v>71</v>
      </c>
      <c r="O16" s="59">
        <v>3009406</v>
      </c>
      <c r="P16" s="59">
        <v>934048</v>
      </c>
      <c r="Q16" s="59">
        <v>2075358</v>
      </c>
      <c r="R16" s="59">
        <v>3266098</v>
      </c>
      <c r="S16" s="59">
        <v>3258768</v>
      </c>
      <c r="T16" s="59">
        <v>7330</v>
      </c>
      <c r="U16" s="56">
        <v>2346947</v>
      </c>
      <c r="V16" s="56"/>
      <c r="W16" s="52" t="str">
        <f>M16</f>
        <v>　　成人用人工呼吸器</v>
      </c>
      <c r="X16" s="53">
        <f>E16/D16</f>
        <v>0.42074300736973669</v>
      </c>
      <c r="Y16" s="53">
        <f>P16/(O16)</f>
        <v>0.310376200486076</v>
      </c>
    </row>
    <row r="17" spans="1:25" hidden="1">
      <c r="A17" s="22">
        <v>140602045</v>
      </c>
      <c r="B17" s="23" t="s">
        <v>21</v>
      </c>
      <c r="C17" s="15" t="s">
        <v>15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19">
        <v>0</v>
      </c>
      <c r="L17" s="31">
        <v>140602045</v>
      </c>
      <c r="M17" s="23" t="s">
        <v>21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6">
        <v>0</v>
      </c>
      <c r="V17" s="57"/>
      <c r="W17" s="52" t="str">
        <f t="shared" ref="W17:W20" si="0">M17</f>
        <v>　　小児用人工呼吸器</v>
      </c>
      <c r="X17" s="53"/>
      <c r="Y17" s="53"/>
    </row>
    <row r="18" spans="1:25">
      <c r="A18" s="22">
        <v>140602061</v>
      </c>
      <c r="B18" s="23" t="s">
        <v>22</v>
      </c>
      <c r="C18" s="15" t="s">
        <v>15</v>
      </c>
      <c r="D18" s="24">
        <v>221788</v>
      </c>
      <c r="E18" s="24">
        <v>6607</v>
      </c>
      <c r="F18" s="24">
        <v>215181</v>
      </c>
      <c r="G18" s="24">
        <v>197006</v>
      </c>
      <c r="H18" s="24">
        <v>196104</v>
      </c>
      <c r="I18" s="24">
        <v>902</v>
      </c>
      <c r="J18" s="19">
        <v>63158</v>
      </c>
      <c r="L18" s="31">
        <v>140602061</v>
      </c>
      <c r="M18" s="23" t="s">
        <v>22</v>
      </c>
      <c r="N18" s="59">
        <v>172</v>
      </c>
      <c r="O18" s="59">
        <v>422777</v>
      </c>
      <c r="P18" s="59">
        <v>37173</v>
      </c>
      <c r="Q18" s="59">
        <v>385604</v>
      </c>
      <c r="R18" s="59">
        <v>400437</v>
      </c>
      <c r="S18" s="59">
        <v>395379</v>
      </c>
      <c r="T18" s="59">
        <v>5058</v>
      </c>
      <c r="U18" s="56">
        <v>104474</v>
      </c>
      <c r="V18" s="56"/>
      <c r="W18" s="52" t="str">
        <f t="shared" si="0"/>
        <v>　　手動式人工呼吸器</v>
      </c>
      <c r="X18" s="53">
        <f>E18/D18</f>
        <v>2.9789709091564916E-2</v>
      </c>
      <c r="Y18" s="53">
        <f>P18/(O18)</f>
        <v>8.7925785934428791E-2</v>
      </c>
    </row>
    <row r="19" spans="1:25">
      <c r="A19" s="22">
        <v>140602087</v>
      </c>
      <c r="B19" s="23" t="s">
        <v>23</v>
      </c>
      <c r="C19" s="15" t="s">
        <v>15</v>
      </c>
      <c r="D19" s="24">
        <v>1036058</v>
      </c>
      <c r="E19" s="24">
        <v>18621</v>
      </c>
      <c r="F19" s="24">
        <v>1017437</v>
      </c>
      <c r="G19" s="24">
        <v>1059766</v>
      </c>
      <c r="H19" s="24">
        <v>1059766</v>
      </c>
      <c r="I19" s="24">
        <v>0</v>
      </c>
      <c r="J19" s="19">
        <v>453971</v>
      </c>
      <c r="L19" s="31">
        <v>140602087</v>
      </c>
      <c r="M19" s="23" t="s">
        <v>23</v>
      </c>
      <c r="N19" s="59">
        <v>391</v>
      </c>
      <c r="O19" s="59">
        <v>3539473</v>
      </c>
      <c r="P19" s="59">
        <v>38545</v>
      </c>
      <c r="Q19" s="59">
        <v>3500928</v>
      </c>
      <c r="R19" s="59">
        <v>3411695</v>
      </c>
      <c r="S19" s="59">
        <v>3411695</v>
      </c>
      <c r="T19" s="59">
        <v>0</v>
      </c>
      <c r="U19" s="56">
        <v>1365436</v>
      </c>
      <c r="V19" s="56"/>
      <c r="W19" s="52" t="str">
        <f t="shared" si="0"/>
        <v>　　人工呼吸器の付属品</v>
      </c>
      <c r="X19" s="53">
        <f>E19/D19</f>
        <v>1.7972932017319494E-2</v>
      </c>
      <c r="Y19" s="53">
        <f>P19/(O19)</f>
        <v>1.0890039279858894E-2</v>
      </c>
    </row>
    <row r="20" spans="1:25" hidden="1">
      <c r="A20" s="22">
        <v>140602104</v>
      </c>
      <c r="B20" s="23" t="s">
        <v>24</v>
      </c>
      <c r="C20" s="15" t="s">
        <v>15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19">
        <v>0</v>
      </c>
      <c r="L20" s="31">
        <v>140602104</v>
      </c>
      <c r="M20" s="23" t="s">
        <v>24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6">
        <v>0</v>
      </c>
      <c r="V20" s="57"/>
      <c r="W20" s="52" t="str">
        <f t="shared" si="0"/>
        <v>　　人工呼吸器用減菌済み呼吸回路</v>
      </c>
      <c r="X20" s="53"/>
      <c r="Y20" s="53"/>
    </row>
    <row r="21" spans="1:25">
      <c r="A21" s="22">
        <v>140602120</v>
      </c>
      <c r="B21" s="23" t="s">
        <v>25</v>
      </c>
      <c r="C21" s="15" t="s">
        <v>15</v>
      </c>
      <c r="D21" s="24">
        <v>6865408</v>
      </c>
      <c r="E21" s="24">
        <v>307020</v>
      </c>
      <c r="F21" s="24">
        <v>6558388</v>
      </c>
      <c r="G21" s="24">
        <v>6860857</v>
      </c>
      <c r="H21" s="24">
        <v>6860857</v>
      </c>
      <c r="I21" s="24">
        <v>0</v>
      </c>
      <c r="J21" s="19">
        <v>2141445</v>
      </c>
      <c r="L21" s="31">
        <v>140602120</v>
      </c>
      <c r="M21" s="23" t="s">
        <v>25</v>
      </c>
      <c r="N21" s="59">
        <v>484</v>
      </c>
      <c r="O21" s="59">
        <v>6654795</v>
      </c>
      <c r="P21" s="59">
        <v>1076480</v>
      </c>
      <c r="Q21" s="59">
        <v>5578315</v>
      </c>
      <c r="R21" s="59">
        <v>6611593</v>
      </c>
      <c r="S21" s="59">
        <v>6611593</v>
      </c>
      <c r="T21" s="59">
        <v>0</v>
      </c>
      <c r="U21" s="56">
        <v>2162159</v>
      </c>
      <c r="V21" s="58"/>
      <c r="W21" s="52" t="str">
        <f t="shared" ref="W21:W26" si="1">M21</f>
        <v>　　人工呼吸器用呼吸回路</v>
      </c>
      <c r="X21" s="53">
        <f t="shared" ref="X21:X26" si="2">E21/D21</f>
        <v>4.4719847676933405E-2</v>
      </c>
      <c r="Y21" s="53">
        <f t="shared" ref="Y21:Y26" si="3">P21/(O21)</f>
        <v>0.1617600542165461</v>
      </c>
    </row>
    <row r="22" spans="1:25">
      <c r="A22" s="22">
        <v>140602146</v>
      </c>
      <c r="B22" s="23" t="s">
        <v>26</v>
      </c>
      <c r="C22" s="15" t="s">
        <v>15</v>
      </c>
      <c r="D22" s="24">
        <v>518536</v>
      </c>
      <c r="E22" s="24">
        <v>5000</v>
      </c>
      <c r="F22" s="24">
        <v>513536</v>
      </c>
      <c r="G22" s="24">
        <v>537908</v>
      </c>
      <c r="H22" s="24">
        <v>537908</v>
      </c>
      <c r="I22" s="24">
        <v>0</v>
      </c>
      <c r="J22" s="19">
        <v>84326</v>
      </c>
      <c r="L22" s="31">
        <v>140602146</v>
      </c>
      <c r="M22" s="23" t="s">
        <v>26</v>
      </c>
      <c r="N22" s="59">
        <v>77</v>
      </c>
      <c r="O22" s="59">
        <v>348390</v>
      </c>
      <c r="P22" s="59">
        <v>770</v>
      </c>
      <c r="Q22" s="59">
        <v>347620</v>
      </c>
      <c r="R22" s="59">
        <v>367434</v>
      </c>
      <c r="S22" s="59">
        <v>367434</v>
      </c>
      <c r="T22" s="59">
        <v>0</v>
      </c>
      <c r="U22" s="56">
        <v>54691</v>
      </c>
      <c r="V22" s="58"/>
      <c r="W22" s="52" t="str">
        <f t="shared" si="1"/>
        <v>　　人工呼吸器用減菌済みマスク</v>
      </c>
      <c r="X22" s="53">
        <f t="shared" si="2"/>
        <v>9.6425320517765402E-3</v>
      </c>
      <c r="Y22" s="53">
        <f t="shared" si="3"/>
        <v>2.2101667671287923E-3</v>
      </c>
    </row>
    <row r="23" spans="1:25">
      <c r="A23" s="22">
        <v>140602162</v>
      </c>
      <c r="B23" s="23" t="s">
        <v>27</v>
      </c>
      <c r="C23" s="15" t="s">
        <v>15</v>
      </c>
      <c r="D23" s="24">
        <v>148136</v>
      </c>
      <c r="E23" s="24">
        <v>3988</v>
      </c>
      <c r="F23" s="24">
        <v>144148</v>
      </c>
      <c r="G23" s="24">
        <v>159729</v>
      </c>
      <c r="H23" s="24">
        <v>159729</v>
      </c>
      <c r="I23" s="24">
        <v>0</v>
      </c>
      <c r="J23" s="19">
        <v>41170</v>
      </c>
      <c r="L23" s="31">
        <v>140602162</v>
      </c>
      <c r="M23" s="23" t="s">
        <v>27</v>
      </c>
      <c r="N23" s="59">
        <v>94</v>
      </c>
      <c r="O23" s="59">
        <v>46385</v>
      </c>
      <c r="P23" s="59">
        <v>776</v>
      </c>
      <c r="Q23" s="59">
        <v>45609</v>
      </c>
      <c r="R23" s="59">
        <v>57885</v>
      </c>
      <c r="S23" s="59">
        <v>57885</v>
      </c>
      <c r="T23" s="59">
        <v>0</v>
      </c>
      <c r="U23" s="56">
        <v>14105</v>
      </c>
      <c r="V23" s="58"/>
      <c r="W23" s="52" t="str">
        <f t="shared" si="1"/>
        <v>　　人工呼吸器用マスク</v>
      </c>
      <c r="X23" s="53">
        <f t="shared" si="2"/>
        <v>2.6921207539018201E-2</v>
      </c>
      <c r="Y23" s="53">
        <f t="shared" si="3"/>
        <v>1.6729546189500916E-2</v>
      </c>
    </row>
    <row r="24" spans="1:25">
      <c r="A24" s="22">
        <v>140602221</v>
      </c>
      <c r="B24" s="23" t="s">
        <v>28</v>
      </c>
      <c r="C24" s="15" t="s">
        <v>15</v>
      </c>
      <c r="D24" s="24">
        <v>3157430</v>
      </c>
      <c r="E24" s="24">
        <v>18487</v>
      </c>
      <c r="F24" s="24">
        <v>3138943</v>
      </c>
      <c r="G24" s="24">
        <v>3434240</v>
      </c>
      <c r="H24" s="24">
        <v>3434240</v>
      </c>
      <c r="I24" s="24">
        <v>0</v>
      </c>
      <c r="J24" s="19">
        <v>1246290</v>
      </c>
      <c r="L24" s="31">
        <v>140602221</v>
      </c>
      <c r="M24" s="23" t="s">
        <v>28</v>
      </c>
      <c r="N24" s="59">
        <v>224</v>
      </c>
      <c r="O24" s="59">
        <v>2304759</v>
      </c>
      <c r="P24" s="59">
        <v>24547</v>
      </c>
      <c r="Q24" s="59">
        <v>2280212</v>
      </c>
      <c r="R24" s="59">
        <v>2498495</v>
      </c>
      <c r="S24" s="59">
        <v>2498495</v>
      </c>
      <c r="T24" s="59">
        <v>0</v>
      </c>
      <c r="U24" s="56">
        <v>1250822</v>
      </c>
      <c r="V24" s="58"/>
      <c r="W24" s="52" t="str">
        <f t="shared" si="1"/>
        <v>　　減菌済み人工鼻</v>
      </c>
      <c r="X24" s="53">
        <f t="shared" si="2"/>
        <v>5.855078339028894E-3</v>
      </c>
      <c r="Y24" s="53">
        <f t="shared" si="3"/>
        <v>1.0650571274480325E-2</v>
      </c>
    </row>
    <row r="25" spans="1:25">
      <c r="A25" s="22">
        <v>140602247</v>
      </c>
      <c r="B25" s="23" t="s">
        <v>29</v>
      </c>
      <c r="C25" s="15" t="s">
        <v>15</v>
      </c>
      <c r="D25" s="24">
        <v>86236</v>
      </c>
      <c r="E25" s="24">
        <v>1180</v>
      </c>
      <c r="F25" s="24">
        <v>85056</v>
      </c>
      <c r="G25" s="24">
        <v>86391</v>
      </c>
      <c r="H25" s="24">
        <v>86391</v>
      </c>
      <c r="I25" s="24">
        <v>0</v>
      </c>
      <c r="J25" s="19">
        <v>13300</v>
      </c>
      <c r="L25" s="31">
        <v>140602247</v>
      </c>
      <c r="M25" s="23" t="s">
        <v>29</v>
      </c>
      <c r="N25" s="59">
        <v>49</v>
      </c>
      <c r="O25" s="59">
        <v>63510</v>
      </c>
      <c r="P25" s="59">
        <v>1228</v>
      </c>
      <c r="Q25" s="59">
        <v>62282</v>
      </c>
      <c r="R25" s="59">
        <v>64538</v>
      </c>
      <c r="S25" s="59">
        <v>64538</v>
      </c>
      <c r="T25" s="59">
        <v>0</v>
      </c>
      <c r="U25" s="56">
        <v>10050</v>
      </c>
      <c r="V25" s="58"/>
      <c r="W25" s="52" t="str">
        <f t="shared" si="1"/>
        <v>　　人工鼻</v>
      </c>
      <c r="X25" s="53">
        <f t="shared" si="2"/>
        <v>1.3683380490746324E-2</v>
      </c>
      <c r="Y25" s="53">
        <f t="shared" si="3"/>
        <v>1.9335537710596755E-2</v>
      </c>
    </row>
    <row r="26" spans="1:25" ht="21" thickBot="1">
      <c r="A26" s="22">
        <v>140602999</v>
      </c>
      <c r="B26" s="23" t="s">
        <v>30</v>
      </c>
      <c r="C26" s="15" t="s">
        <v>15</v>
      </c>
      <c r="D26" s="24">
        <v>130665</v>
      </c>
      <c r="E26" s="24">
        <v>2275</v>
      </c>
      <c r="F26" s="24">
        <v>128390</v>
      </c>
      <c r="G26" s="24">
        <v>128213</v>
      </c>
      <c r="H26" s="24">
        <v>128199</v>
      </c>
      <c r="I26" s="24">
        <v>14</v>
      </c>
      <c r="J26" s="19">
        <v>39919</v>
      </c>
      <c r="L26" s="31">
        <v>140602999</v>
      </c>
      <c r="M26" s="23" t="s">
        <v>30</v>
      </c>
      <c r="N26" s="59">
        <v>204</v>
      </c>
      <c r="O26" s="59">
        <v>6652155</v>
      </c>
      <c r="P26" s="59">
        <v>462018</v>
      </c>
      <c r="Q26" s="59">
        <v>6190137</v>
      </c>
      <c r="R26" s="59">
        <v>5316406</v>
      </c>
      <c r="S26" s="59">
        <v>5312276</v>
      </c>
      <c r="T26" s="59">
        <v>4130</v>
      </c>
      <c r="U26" s="56">
        <v>1329327</v>
      </c>
      <c r="W26" s="54" t="str">
        <f t="shared" si="1"/>
        <v>　　その他の人工呼吸器</v>
      </c>
      <c r="X26" s="55">
        <f t="shared" si="2"/>
        <v>1.7410936363984233E-2</v>
      </c>
      <c r="Y26" s="55">
        <f t="shared" si="3"/>
        <v>6.9453883741434172E-2</v>
      </c>
    </row>
    <row r="28" spans="1:25">
      <c r="N28" t="s">
        <v>808</v>
      </c>
      <c r="O28" s="75">
        <f>SUM(O19:O26)*1000/100000000</f>
        <v>196.09467000000001</v>
      </c>
      <c r="P28" s="75">
        <f t="shared" ref="P28:Q28" si="4">SUM(P19:P26)*1000/100000000</f>
        <v>16.04364</v>
      </c>
      <c r="Q28" s="75">
        <f t="shared" si="4"/>
        <v>180.05103</v>
      </c>
    </row>
    <row r="29" spans="1:25">
      <c r="N29" t="s">
        <v>809</v>
      </c>
      <c r="O29" s="75">
        <f>SUM(O16:O18)*1000/100000000</f>
        <v>34.321829999999999</v>
      </c>
      <c r="P29" s="75">
        <f t="shared" ref="P29:Q29" si="5">SUM(P16:P18)*1000/100000000</f>
        <v>9.7122100000000007</v>
      </c>
      <c r="Q29" s="75">
        <f t="shared" si="5"/>
        <v>24.60962</v>
      </c>
    </row>
  </sheetData>
  <mergeCells count="19">
    <mergeCell ref="A3:J3"/>
    <mergeCell ref="A6:A7"/>
    <mergeCell ref="B6:B7"/>
    <mergeCell ref="C6:C7"/>
    <mergeCell ref="D6:D7"/>
    <mergeCell ref="E6:E7"/>
    <mergeCell ref="F6:F7"/>
    <mergeCell ref="G6:I6"/>
    <mergeCell ref="J6:J7"/>
    <mergeCell ref="X13:Y13"/>
    <mergeCell ref="L3:U3"/>
    <mergeCell ref="L6:L7"/>
    <mergeCell ref="M6:M7"/>
    <mergeCell ref="N6:N7"/>
    <mergeCell ref="O6:O7"/>
    <mergeCell ref="P6:P7"/>
    <mergeCell ref="Q6:Q7"/>
    <mergeCell ref="R6:T6"/>
    <mergeCell ref="U6:U7"/>
  </mergeCells>
  <phoneticPr fontId="3"/>
  <hyperlinks>
    <hyperlink ref="A2" r:id="rId1" xr:uid="{FAE314CD-92AE-8B49-85A3-BC37418F23F6}"/>
    <hyperlink ref="L2" r:id="rId2" xr:uid="{403405F9-1685-1340-B0E4-7773D57681D4}"/>
  </hyperlinks>
  <pageMargins left="0.7" right="0.7" top="0.75" bottom="0.75" header="0.3" footer="0.3"/>
  <pageSetup paperSize="9" scale="18" orientation="portrait" horizontalDpi="0" verticalDpi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5D232-56C7-034F-932F-096FC7D67A16}">
  <dimension ref="A1:I63"/>
  <sheetViews>
    <sheetView topLeftCell="A38" workbookViewId="0">
      <selection activeCell="H10" sqref="H10"/>
    </sheetView>
  </sheetViews>
  <sheetFormatPr baseColWidth="10" defaultRowHeight="20"/>
  <cols>
    <col min="1" max="6" width="10.7109375" style="77"/>
    <col min="7" max="7" width="10.7109375" style="80"/>
  </cols>
  <sheetData>
    <row r="1" spans="1:9">
      <c r="A1" s="77" t="s">
        <v>871</v>
      </c>
      <c r="B1" s="77" t="s">
        <v>872</v>
      </c>
      <c r="C1" s="77" t="s">
        <v>873</v>
      </c>
      <c r="D1" s="77" t="s">
        <v>874</v>
      </c>
      <c r="E1" s="77" t="s">
        <v>875</v>
      </c>
    </row>
    <row r="2" spans="1:9">
      <c r="A2" s="77">
        <v>101</v>
      </c>
      <c r="B2" s="77" t="s">
        <v>876</v>
      </c>
      <c r="C2" s="77" t="s">
        <v>877</v>
      </c>
      <c r="D2" s="77">
        <v>7</v>
      </c>
      <c r="E2" s="77">
        <v>11</v>
      </c>
      <c r="G2" s="80" t="s">
        <v>941</v>
      </c>
    </row>
    <row r="3" spans="1:9">
      <c r="A3" s="77">
        <v>102</v>
      </c>
      <c r="B3" s="77" t="s">
        <v>876</v>
      </c>
      <c r="C3" s="77" t="s">
        <v>878</v>
      </c>
      <c r="D3" s="77">
        <v>28</v>
      </c>
      <c r="E3" s="77">
        <v>36</v>
      </c>
      <c r="G3" s="77"/>
      <c r="I3" s="78" t="s">
        <v>939</v>
      </c>
    </row>
    <row r="4" spans="1:9">
      <c r="A4" s="77">
        <v>103</v>
      </c>
      <c r="B4" s="77" t="s">
        <v>876</v>
      </c>
      <c r="C4" s="77" t="s">
        <v>879</v>
      </c>
      <c r="D4" s="77">
        <v>87</v>
      </c>
      <c r="E4" s="77">
        <v>158</v>
      </c>
      <c r="I4" s="79" t="s">
        <v>940</v>
      </c>
    </row>
    <row r="5" spans="1:9">
      <c r="A5" s="77">
        <v>104</v>
      </c>
      <c r="B5" s="77" t="s">
        <v>876</v>
      </c>
      <c r="C5" s="77" t="s">
        <v>880</v>
      </c>
      <c r="D5" s="77">
        <v>72</v>
      </c>
      <c r="E5" s="77">
        <v>164</v>
      </c>
    </row>
    <row r="6" spans="1:9">
      <c r="A6" s="77">
        <v>105</v>
      </c>
      <c r="B6" s="77" t="s">
        <v>876</v>
      </c>
      <c r="C6" s="77" t="s">
        <v>881</v>
      </c>
      <c r="D6" s="77">
        <v>8</v>
      </c>
      <c r="E6" s="77">
        <v>23</v>
      </c>
    </row>
    <row r="7" spans="1:9">
      <c r="A7" s="77">
        <v>106</v>
      </c>
      <c r="B7" s="77" t="s">
        <v>876</v>
      </c>
      <c r="C7" s="77" t="s">
        <v>882</v>
      </c>
      <c r="D7" s="77">
        <v>31</v>
      </c>
      <c r="E7" s="77">
        <v>47</v>
      </c>
    </row>
    <row r="8" spans="1:9">
      <c r="A8" s="77">
        <v>107</v>
      </c>
      <c r="B8" s="77" t="s">
        <v>876</v>
      </c>
      <c r="C8" s="77" t="s">
        <v>883</v>
      </c>
      <c r="D8" s="77">
        <v>11</v>
      </c>
      <c r="E8" s="77">
        <v>26</v>
      </c>
    </row>
    <row r="9" spans="1:9">
      <c r="A9" s="77">
        <v>108</v>
      </c>
      <c r="B9" s="77" t="s">
        <v>876</v>
      </c>
      <c r="C9" s="77" t="s">
        <v>884</v>
      </c>
      <c r="D9" s="77">
        <v>22</v>
      </c>
      <c r="E9" s="77">
        <v>51</v>
      </c>
    </row>
    <row r="10" spans="1:9">
      <c r="A10" s="77">
        <v>109</v>
      </c>
      <c r="B10" s="77" t="s">
        <v>876</v>
      </c>
      <c r="C10" s="77" t="s">
        <v>885</v>
      </c>
      <c r="D10" s="77">
        <v>41</v>
      </c>
      <c r="E10" s="77">
        <v>90</v>
      </c>
    </row>
    <row r="11" spans="1:9">
      <c r="A11" s="77">
        <v>110</v>
      </c>
      <c r="B11" s="77" t="s">
        <v>876</v>
      </c>
      <c r="C11" s="77" t="s">
        <v>886</v>
      </c>
      <c r="D11" s="77">
        <v>44</v>
      </c>
      <c r="E11" s="77">
        <v>63</v>
      </c>
    </row>
    <row r="12" spans="1:9">
      <c r="A12" s="77">
        <v>111</v>
      </c>
      <c r="B12" s="77" t="s">
        <v>876</v>
      </c>
      <c r="C12" s="77" t="s">
        <v>887</v>
      </c>
      <c r="D12" s="77">
        <v>44</v>
      </c>
      <c r="E12" s="77">
        <v>66</v>
      </c>
    </row>
    <row r="13" spans="1:9">
      <c r="A13" s="77">
        <v>112</v>
      </c>
      <c r="B13" s="77" t="s">
        <v>876</v>
      </c>
      <c r="C13" s="77" t="s">
        <v>888</v>
      </c>
      <c r="D13" s="77">
        <v>113</v>
      </c>
      <c r="E13" s="77">
        <v>195</v>
      </c>
    </row>
    <row r="14" spans="1:9">
      <c r="A14" s="77">
        <v>113</v>
      </c>
      <c r="B14" s="77" t="s">
        <v>876</v>
      </c>
      <c r="C14" s="77" t="s">
        <v>889</v>
      </c>
      <c r="D14" s="77">
        <v>39</v>
      </c>
      <c r="E14" s="77">
        <v>71</v>
      </c>
    </row>
    <row r="15" spans="1:9">
      <c r="A15" s="77">
        <v>114</v>
      </c>
      <c r="B15" s="77" t="s">
        <v>876</v>
      </c>
      <c r="C15" s="77" t="s">
        <v>890</v>
      </c>
      <c r="D15" s="77">
        <v>41</v>
      </c>
      <c r="E15" s="77">
        <v>66</v>
      </c>
    </row>
    <row r="16" spans="1:9">
      <c r="A16" s="77">
        <v>115</v>
      </c>
      <c r="B16" s="77" t="s">
        <v>876</v>
      </c>
      <c r="C16" s="77" t="s">
        <v>891</v>
      </c>
      <c r="D16" s="77">
        <v>60</v>
      </c>
      <c r="E16" s="77">
        <v>92</v>
      </c>
    </row>
    <row r="17" spans="1:5">
      <c r="A17" s="77">
        <v>116</v>
      </c>
      <c r="B17" s="77" t="s">
        <v>876</v>
      </c>
      <c r="C17" s="77" t="s">
        <v>892</v>
      </c>
      <c r="D17" s="77">
        <v>20</v>
      </c>
      <c r="E17" s="77">
        <v>49</v>
      </c>
    </row>
    <row r="18" spans="1:5">
      <c r="A18" s="77">
        <v>117</v>
      </c>
      <c r="B18" s="77" t="s">
        <v>876</v>
      </c>
      <c r="C18" s="77" t="s">
        <v>893</v>
      </c>
      <c r="D18" s="77">
        <v>10</v>
      </c>
      <c r="E18" s="77">
        <v>20</v>
      </c>
    </row>
    <row r="19" spans="1:5">
      <c r="A19" s="77">
        <v>118</v>
      </c>
      <c r="B19" s="77" t="s">
        <v>876</v>
      </c>
      <c r="C19" s="77" t="s">
        <v>894</v>
      </c>
      <c r="D19" s="77">
        <v>7</v>
      </c>
      <c r="E19" s="77">
        <v>13</v>
      </c>
    </row>
    <row r="20" spans="1:5">
      <c r="A20" s="77">
        <v>119</v>
      </c>
      <c r="B20" s="77" t="s">
        <v>876</v>
      </c>
      <c r="C20" s="77" t="s">
        <v>895</v>
      </c>
      <c r="D20" s="77">
        <v>23</v>
      </c>
      <c r="E20" s="77">
        <v>46</v>
      </c>
    </row>
    <row r="21" spans="1:5">
      <c r="A21" s="77">
        <v>120</v>
      </c>
      <c r="B21" s="77" t="s">
        <v>876</v>
      </c>
      <c r="C21" s="77" t="s">
        <v>896</v>
      </c>
      <c r="D21" s="77">
        <v>46</v>
      </c>
      <c r="E21" s="77">
        <v>59</v>
      </c>
    </row>
    <row r="22" spans="1:5">
      <c r="A22" s="77">
        <v>121</v>
      </c>
      <c r="B22" s="77" t="s">
        <v>876</v>
      </c>
      <c r="C22" s="77" t="s">
        <v>897</v>
      </c>
      <c r="D22" s="77">
        <v>25</v>
      </c>
      <c r="E22" s="77">
        <v>45</v>
      </c>
    </row>
    <row r="23" spans="1:5">
      <c r="A23" s="77">
        <v>122</v>
      </c>
      <c r="B23" s="77" t="s">
        <v>876</v>
      </c>
      <c r="C23" s="77" t="s">
        <v>898</v>
      </c>
      <c r="D23" s="77">
        <v>26</v>
      </c>
      <c r="E23" s="77">
        <v>44</v>
      </c>
    </row>
    <row r="24" spans="1:5">
      <c r="A24" s="77">
        <v>123</v>
      </c>
      <c r="B24" s="77" t="s">
        <v>876</v>
      </c>
      <c r="C24" s="77" t="s">
        <v>899</v>
      </c>
      <c r="D24" s="77">
        <v>16</v>
      </c>
      <c r="E24" s="77">
        <v>43</v>
      </c>
    </row>
    <row r="25" spans="1:5">
      <c r="A25" s="77">
        <v>201</v>
      </c>
      <c r="B25" s="77" t="s">
        <v>876</v>
      </c>
      <c r="C25" s="77" t="s">
        <v>900</v>
      </c>
      <c r="D25" s="77">
        <v>9</v>
      </c>
      <c r="E25" s="77">
        <v>16</v>
      </c>
    </row>
    <row r="26" spans="1:5">
      <c r="A26" s="77">
        <v>202</v>
      </c>
      <c r="B26" s="77" t="s">
        <v>876</v>
      </c>
      <c r="C26" s="77" t="s">
        <v>901</v>
      </c>
      <c r="D26" s="77">
        <v>2</v>
      </c>
      <c r="E26" s="77">
        <v>8</v>
      </c>
    </row>
    <row r="27" spans="1:5">
      <c r="A27" s="77">
        <v>203</v>
      </c>
      <c r="B27" s="77" t="s">
        <v>876</v>
      </c>
      <c r="C27" s="77" t="s">
        <v>902</v>
      </c>
      <c r="D27" s="77">
        <v>5</v>
      </c>
      <c r="E27" s="77">
        <v>7</v>
      </c>
    </row>
    <row r="28" spans="1:5">
      <c r="A28" s="77">
        <v>204</v>
      </c>
      <c r="B28" s="77" t="s">
        <v>876</v>
      </c>
      <c r="C28" s="77" t="s">
        <v>903</v>
      </c>
      <c r="D28" s="77">
        <v>8</v>
      </c>
      <c r="E28" s="77">
        <v>13</v>
      </c>
    </row>
    <row r="29" spans="1:5">
      <c r="A29" s="77">
        <v>205</v>
      </c>
      <c r="B29" s="77" t="s">
        <v>876</v>
      </c>
      <c r="C29" s="77" t="s">
        <v>904</v>
      </c>
      <c r="D29" s="77">
        <v>1</v>
      </c>
      <c r="E29" s="77">
        <v>2</v>
      </c>
    </row>
    <row r="30" spans="1:5">
      <c r="A30" s="77">
        <v>206</v>
      </c>
      <c r="B30" s="77" t="s">
        <v>876</v>
      </c>
      <c r="C30" s="77" t="s">
        <v>905</v>
      </c>
      <c r="D30" s="77">
        <v>1</v>
      </c>
      <c r="E30" s="77">
        <v>10</v>
      </c>
    </row>
    <row r="31" spans="1:5">
      <c r="A31" s="77">
        <v>207</v>
      </c>
      <c r="B31" s="77" t="s">
        <v>876</v>
      </c>
      <c r="C31" s="77" t="s">
        <v>906</v>
      </c>
      <c r="D31" s="77">
        <v>2</v>
      </c>
      <c r="E31" s="77">
        <v>3</v>
      </c>
    </row>
    <row r="32" spans="1:5">
      <c r="A32" s="77">
        <v>208</v>
      </c>
      <c r="B32" s="77" t="s">
        <v>876</v>
      </c>
      <c r="C32" s="77" t="s">
        <v>907</v>
      </c>
      <c r="D32" s="77">
        <v>4</v>
      </c>
      <c r="E32" s="77">
        <v>12</v>
      </c>
    </row>
    <row r="33" spans="1:5">
      <c r="A33" s="77">
        <v>209</v>
      </c>
      <c r="B33" s="77" t="s">
        <v>876</v>
      </c>
      <c r="C33" s="77" t="s">
        <v>908</v>
      </c>
      <c r="D33" s="77">
        <v>16</v>
      </c>
      <c r="E33" s="77">
        <v>22</v>
      </c>
    </row>
    <row r="34" spans="1:5">
      <c r="A34" s="77">
        <v>210</v>
      </c>
      <c r="B34" s="77" t="s">
        <v>876</v>
      </c>
      <c r="C34" s="77" t="s">
        <v>909</v>
      </c>
      <c r="D34" s="77">
        <v>3</v>
      </c>
      <c r="E34" s="77">
        <v>8</v>
      </c>
    </row>
    <row r="35" spans="1:5">
      <c r="A35" s="77">
        <v>211</v>
      </c>
      <c r="B35" s="77" t="s">
        <v>876</v>
      </c>
      <c r="C35" s="77" t="s">
        <v>910</v>
      </c>
      <c r="D35" s="77">
        <v>3</v>
      </c>
      <c r="E35" s="77">
        <v>6</v>
      </c>
    </row>
    <row r="36" spans="1:5">
      <c r="A36" s="77">
        <v>212</v>
      </c>
      <c r="B36" s="77" t="s">
        <v>876</v>
      </c>
      <c r="C36" s="77" t="s">
        <v>911</v>
      </c>
      <c r="D36" s="77">
        <v>8</v>
      </c>
      <c r="E36" s="77">
        <v>11</v>
      </c>
    </row>
    <row r="37" spans="1:5">
      <c r="A37" s="77">
        <v>213</v>
      </c>
      <c r="B37" s="77" t="s">
        <v>876</v>
      </c>
      <c r="C37" s="77" t="s">
        <v>912</v>
      </c>
      <c r="D37" s="77">
        <v>1</v>
      </c>
      <c r="E37" s="77">
        <v>1</v>
      </c>
    </row>
    <row r="38" spans="1:5">
      <c r="A38" s="77">
        <v>214</v>
      </c>
      <c r="B38" s="77" t="s">
        <v>876</v>
      </c>
      <c r="C38" s="77" t="s">
        <v>913</v>
      </c>
      <c r="D38" s="77">
        <v>0</v>
      </c>
      <c r="E38" s="77">
        <v>3</v>
      </c>
    </row>
    <row r="39" spans="1:5">
      <c r="A39" s="77">
        <v>215</v>
      </c>
      <c r="B39" s="77" t="s">
        <v>876</v>
      </c>
      <c r="C39" s="77" t="s">
        <v>914</v>
      </c>
      <c r="D39" s="77">
        <v>0</v>
      </c>
      <c r="E39" s="77">
        <v>2</v>
      </c>
    </row>
    <row r="40" spans="1:5">
      <c r="A40" s="77">
        <v>218</v>
      </c>
      <c r="B40" s="77" t="s">
        <v>876</v>
      </c>
      <c r="C40" s="77" t="s">
        <v>915</v>
      </c>
      <c r="D40" s="77">
        <v>0</v>
      </c>
      <c r="E40" s="77">
        <v>0</v>
      </c>
    </row>
    <row r="41" spans="1:5">
      <c r="A41" s="77">
        <v>219</v>
      </c>
      <c r="B41" s="77" t="s">
        <v>876</v>
      </c>
      <c r="C41" s="77" t="s">
        <v>916</v>
      </c>
      <c r="D41" s="77">
        <v>3</v>
      </c>
      <c r="E41" s="77">
        <v>7</v>
      </c>
    </row>
    <row r="42" spans="1:5">
      <c r="A42" s="77">
        <v>220</v>
      </c>
      <c r="B42" s="77" t="s">
        <v>876</v>
      </c>
      <c r="C42" s="77" t="s">
        <v>917</v>
      </c>
      <c r="D42" s="77">
        <v>2</v>
      </c>
      <c r="E42" s="77">
        <v>4</v>
      </c>
    </row>
    <row r="43" spans="1:5">
      <c r="A43" s="77">
        <v>221</v>
      </c>
      <c r="B43" s="77" t="s">
        <v>876</v>
      </c>
      <c r="C43" s="77" t="s">
        <v>918</v>
      </c>
      <c r="D43" s="77">
        <v>1</v>
      </c>
      <c r="E43" s="77">
        <v>5</v>
      </c>
    </row>
    <row r="44" spans="1:5">
      <c r="A44" s="77">
        <v>222</v>
      </c>
      <c r="B44" s="77" t="s">
        <v>876</v>
      </c>
      <c r="C44" s="77" t="s">
        <v>919</v>
      </c>
      <c r="D44" s="77">
        <v>2</v>
      </c>
      <c r="E44" s="77">
        <v>5</v>
      </c>
    </row>
    <row r="45" spans="1:5">
      <c r="A45" s="77">
        <v>223</v>
      </c>
      <c r="B45" s="77" t="s">
        <v>876</v>
      </c>
      <c r="C45" s="77" t="s">
        <v>920</v>
      </c>
      <c r="D45" s="77">
        <v>1</v>
      </c>
      <c r="E45" s="77">
        <v>1</v>
      </c>
    </row>
    <row r="46" spans="1:5">
      <c r="A46" s="77">
        <v>224</v>
      </c>
      <c r="B46" s="77" t="s">
        <v>876</v>
      </c>
      <c r="C46" s="77" t="s">
        <v>921</v>
      </c>
      <c r="D46" s="77">
        <v>0</v>
      </c>
      <c r="E46" s="77">
        <v>5</v>
      </c>
    </row>
    <row r="47" spans="1:5">
      <c r="A47" s="77">
        <v>225</v>
      </c>
      <c r="B47" s="77" t="s">
        <v>876</v>
      </c>
      <c r="C47" s="77" t="s">
        <v>922</v>
      </c>
      <c r="D47" s="77">
        <v>3</v>
      </c>
      <c r="E47" s="77">
        <v>4</v>
      </c>
    </row>
    <row r="48" spans="1:5">
      <c r="A48" s="77">
        <v>227</v>
      </c>
      <c r="B48" s="77" t="s">
        <v>876</v>
      </c>
      <c r="C48" s="77" t="s">
        <v>923</v>
      </c>
      <c r="D48" s="77">
        <v>3</v>
      </c>
      <c r="E48" s="77">
        <v>5</v>
      </c>
    </row>
    <row r="49" spans="1:5">
      <c r="A49" s="77">
        <v>228</v>
      </c>
      <c r="B49" s="77" t="s">
        <v>876</v>
      </c>
      <c r="C49" s="77" t="s">
        <v>924</v>
      </c>
      <c r="D49" s="77">
        <v>1</v>
      </c>
      <c r="E49" s="77">
        <v>1</v>
      </c>
    </row>
    <row r="50" spans="1:5">
      <c r="A50" s="77">
        <v>229</v>
      </c>
      <c r="B50" s="77" t="s">
        <v>876</v>
      </c>
      <c r="C50" s="77" t="s">
        <v>925</v>
      </c>
      <c r="D50" s="77">
        <v>9</v>
      </c>
      <c r="E50" s="77">
        <v>11</v>
      </c>
    </row>
    <row r="51" spans="1:5">
      <c r="A51" s="77">
        <v>303</v>
      </c>
      <c r="B51" s="77" t="s">
        <v>876</v>
      </c>
      <c r="C51" s="77" t="s">
        <v>926</v>
      </c>
      <c r="D51" s="77">
        <v>0</v>
      </c>
      <c r="E51" s="77">
        <v>0</v>
      </c>
    </row>
    <row r="52" spans="1:5">
      <c r="A52" s="77">
        <v>305</v>
      </c>
      <c r="B52" s="77" t="s">
        <v>876</v>
      </c>
      <c r="C52" s="77" t="s">
        <v>927</v>
      </c>
      <c r="D52" s="77">
        <v>0</v>
      </c>
      <c r="E52" s="77">
        <v>0</v>
      </c>
    </row>
    <row r="53" spans="1:5">
      <c r="A53" s="77">
        <v>307</v>
      </c>
      <c r="B53" s="77" t="s">
        <v>876</v>
      </c>
      <c r="C53" s="77" t="s">
        <v>928</v>
      </c>
      <c r="D53" s="77">
        <v>0</v>
      </c>
      <c r="E53" s="77">
        <v>0</v>
      </c>
    </row>
    <row r="54" spans="1:5">
      <c r="A54" s="77">
        <v>308</v>
      </c>
      <c r="B54" s="77" t="s">
        <v>876</v>
      </c>
      <c r="C54" s="77" t="s">
        <v>929</v>
      </c>
      <c r="D54" s="77">
        <v>0</v>
      </c>
      <c r="E54" s="77">
        <v>0</v>
      </c>
    </row>
    <row r="55" spans="1:5">
      <c r="A55" s="77">
        <v>361</v>
      </c>
      <c r="B55" s="77" t="s">
        <v>876</v>
      </c>
      <c r="C55" s="77" t="s">
        <v>930</v>
      </c>
      <c r="D55" s="77">
        <v>0</v>
      </c>
      <c r="E55" s="77">
        <v>0</v>
      </c>
    </row>
    <row r="56" spans="1:5">
      <c r="A56" s="77">
        <v>362</v>
      </c>
      <c r="B56" s="77" t="s">
        <v>876</v>
      </c>
      <c r="C56" s="77" t="s">
        <v>931</v>
      </c>
      <c r="D56" s="77">
        <v>0</v>
      </c>
      <c r="E56" s="77">
        <v>0</v>
      </c>
    </row>
    <row r="57" spans="1:5">
      <c r="A57" s="77">
        <v>363</v>
      </c>
      <c r="B57" s="77" t="s">
        <v>876</v>
      </c>
      <c r="C57" s="77" t="s">
        <v>932</v>
      </c>
      <c r="D57" s="77">
        <v>0</v>
      </c>
      <c r="E57" s="77">
        <v>0</v>
      </c>
    </row>
    <row r="58" spans="1:5">
      <c r="A58" s="77">
        <v>364</v>
      </c>
      <c r="B58" s="77" t="s">
        <v>876</v>
      </c>
      <c r="C58" s="77" t="s">
        <v>933</v>
      </c>
      <c r="D58" s="77">
        <v>0</v>
      </c>
      <c r="E58" s="77">
        <v>0</v>
      </c>
    </row>
    <row r="59" spans="1:5">
      <c r="A59" s="77">
        <v>381</v>
      </c>
      <c r="B59" s="77" t="s">
        <v>876</v>
      </c>
      <c r="C59" s="77" t="s">
        <v>934</v>
      </c>
      <c r="D59" s="77">
        <v>0</v>
      </c>
      <c r="E59" s="77">
        <v>0</v>
      </c>
    </row>
    <row r="60" spans="1:5">
      <c r="A60" s="77">
        <v>382</v>
      </c>
      <c r="B60" s="77" t="s">
        <v>876</v>
      </c>
      <c r="C60" s="77" t="s">
        <v>935</v>
      </c>
      <c r="D60" s="77">
        <v>0</v>
      </c>
      <c r="E60" s="77">
        <v>0</v>
      </c>
    </row>
    <row r="61" spans="1:5">
      <c r="A61" s="77">
        <v>401</v>
      </c>
      <c r="B61" s="77" t="s">
        <v>876</v>
      </c>
      <c r="C61" s="77" t="s">
        <v>936</v>
      </c>
      <c r="D61" s="77">
        <v>0</v>
      </c>
      <c r="E61" s="77">
        <v>0</v>
      </c>
    </row>
    <row r="62" spans="1:5">
      <c r="A62" s="77">
        <v>402</v>
      </c>
      <c r="B62" s="77" t="s">
        <v>876</v>
      </c>
      <c r="C62" s="77" t="s">
        <v>937</v>
      </c>
      <c r="D62" s="77">
        <v>0</v>
      </c>
      <c r="E62" s="77">
        <v>0</v>
      </c>
    </row>
    <row r="63" spans="1:5">
      <c r="A63" s="77">
        <v>421</v>
      </c>
      <c r="B63" s="77" t="s">
        <v>876</v>
      </c>
      <c r="C63" s="77" t="s">
        <v>938</v>
      </c>
      <c r="D63" s="77">
        <v>0</v>
      </c>
      <c r="E63" s="77">
        <v>0</v>
      </c>
    </row>
  </sheetData>
  <phoneticPr fontId="3"/>
  <hyperlinks>
    <hyperlink ref="I4" r:id="rId1" xr:uid="{79655A96-C057-544F-985F-E1453E16B4C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FC5F-EF47-EE4E-B747-3E77B6249B02}">
  <dimension ref="A1:AT102"/>
  <sheetViews>
    <sheetView topLeftCell="W1" workbookViewId="0">
      <selection activeCell="W2" sqref="W2"/>
    </sheetView>
  </sheetViews>
  <sheetFormatPr baseColWidth="10" defaultRowHeight="20"/>
  <cols>
    <col min="23" max="23" width="121.7109375" bestFit="1" customWidth="1"/>
    <col min="37" max="37" width="26.85546875" bestFit="1" customWidth="1"/>
    <col min="38" max="38" width="11.7109375" bestFit="1" customWidth="1"/>
    <col min="39" max="39" width="11.7109375" customWidth="1"/>
    <col min="40" max="40" width="15.7109375" bestFit="1" customWidth="1"/>
    <col min="41" max="41" width="11.7109375" customWidth="1"/>
    <col min="44" max="44" width="11.140625" bestFit="1" customWidth="1"/>
    <col min="45" max="45" width="19.28515625" customWidth="1"/>
  </cols>
  <sheetData>
    <row r="1" spans="1:46">
      <c r="A1" t="s">
        <v>453</v>
      </c>
      <c r="B1" t="s">
        <v>48</v>
      </c>
      <c r="C1" t="s">
        <v>454</v>
      </c>
      <c r="D1" t="s">
        <v>455</v>
      </c>
      <c r="E1" t="s">
        <v>456</v>
      </c>
      <c r="F1" t="s">
        <v>457</v>
      </c>
      <c r="G1" t="s">
        <v>458</v>
      </c>
      <c r="H1" t="s">
        <v>459</v>
      </c>
      <c r="I1" t="s">
        <v>460</v>
      </c>
      <c r="J1" t="s">
        <v>461</v>
      </c>
      <c r="K1" t="s">
        <v>462</v>
      </c>
      <c r="L1" t="s">
        <v>463</v>
      </c>
      <c r="M1" t="s">
        <v>464</v>
      </c>
      <c r="N1" t="s">
        <v>465</v>
      </c>
      <c r="O1" t="s">
        <v>466</v>
      </c>
      <c r="P1" t="s">
        <v>467</v>
      </c>
      <c r="Q1" t="s">
        <v>468</v>
      </c>
      <c r="R1" t="s">
        <v>469</v>
      </c>
      <c r="S1" t="s">
        <v>470</v>
      </c>
      <c r="T1" t="s">
        <v>471</v>
      </c>
      <c r="U1" t="s">
        <v>472</v>
      </c>
      <c r="V1" t="s">
        <v>473</v>
      </c>
      <c r="W1" t="s">
        <v>474</v>
      </c>
      <c r="X1" t="s">
        <v>475</v>
      </c>
      <c r="Y1" t="s">
        <v>476</v>
      </c>
      <c r="Z1" t="s">
        <v>477</v>
      </c>
      <c r="AA1" t="s">
        <v>478</v>
      </c>
      <c r="AB1" t="s">
        <v>479</v>
      </c>
      <c r="AC1" t="s">
        <v>480</v>
      </c>
      <c r="AD1" t="s">
        <v>481</v>
      </c>
      <c r="AE1" t="s">
        <v>482</v>
      </c>
      <c r="AF1" t="s">
        <v>484</v>
      </c>
      <c r="AG1" t="s">
        <v>485</v>
      </c>
      <c r="AH1" t="s">
        <v>486</v>
      </c>
      <c r="AJ1" t="s">
        <v>697</v>
      </c>
      <c r="AL1" t="s">
        <v>483</v>
      </c>
      <c r="AM1" s="44" t="s">
        <v>447</v>
      </c>
      <c r="AN1" t="s">
        <v>451</v>
      </c>
      <c r="AO1" s="44" t="s">
        <v>698</v>
      </c>
      <c r="AP1" s="44" t="s">
        <v>452</v>
      </c>
      <c r="AT1" s="65" t="s">
        <v>730</v>
      </c>
    </row>
    <row r="2" spans="1:46">
      <c r="A2" t="s">
        <v>487</v>
      </c>
      <c r="B2">
        <v>2018</v>
      </c>
      <c r="C2">
        <v>2018</v>
      </c>
      <c r="D2">
        <v>2018</v>
      </c>
      <c r="E2">
        <v>6</v>
      </c>
      <c r="F2">
        <v>1</v>
      </c>
      <c r="G2">
        <v>2</v>
      </c>
      <c r="H2" t="s">
        <v>488</v>
      </c>
      <c r="I2">
        <v>702</v>
      </c>
      <c r="J2" t="s">
        <v>489</v>
      </c>
      <c r="K2" t="s">
        <v>490</v>
      </c>
      <c r="L2">
        <v>0</v>
      </c>
      <c r="M2" t="s">
        <v>491</v>
      </c>
      <c r="N2" t="s">
        <v>492</v>
      </c>
      <c r="V2">
        <v>901920</v>
      </c>
      <c r="W2" t="s">
        <v>807</v>
      </c>
      <c r="X2">
        <v>8</v>
      </c>
      <c r="Y2" t="s">
        <v>494</v>
      </c>
      <c r="Z2">
        <v>9998034</v>
      </c>
      <c r="AD2">
        <v>9998034</v>
      </c>
      <c r="AH2">
        <v>6</v>
      </c>
      <c r="AK2" t="str">
        <f t="shared" ref="AK2:AK33" si="0">J2</f>
        <v>Singapore</v>
      </c>
      <c r="AL2">
        <v>1151997153</v>
      </c>
      <c r="AM2">
        <v>1</v>
      </c>
      <c r="AN2" t="s">
        <v>699</v>
      </c>
      <c r="AO2" s="49">
        <f>AL2/100000000</f>
        <v>11.519971529999999</v>
      </c>
      <c r="AP2" s="35">
        <f t="shared" ref="AP2:AP33" si="1">AL2/$AR$3</f>
        <v>0.15796493868252418</v>
      </c>
      <c r="AR2" s="44" t="s">
        <v>801</v>
      </c>
      <c r="AS2" s="44" t="s">
        <v>801</v>
      </c>
      <c r="AT2" s="25" t="s">
        <v>729</v>
      </c>
    </row>
    <row r="3" spans="1:46">
      <c r="A3" t="s">
        <v>487</v>
      </c>
      <c r="B3">
        <v>2018</v>
      </c>
      <c r="C3">
        <v>2018</v>
      </c>
      <c r="D3">
        <v>2018</v>
      </c>
      <c r="E3">
        <v>6</v>
      </c>
      <c r="F3">
        <v>1</v>
      </c>
      <c r="G3">
        <v>2</v>
      </c>
      <c r="H3" t="s">
        <v>488</v>
      </c>
      <c r="I3">
        <v>842</v>
      </c>
      <c r="J3" t="s">
        <v>495</v>
      </c>
      <c r="K3" t="s">
        <v>495</v>
      </c>
      <c r="L3">
        <v>0</v>
      </c>
      <c r="M3" t="s">
        <v>491</v>
      </c>
      <c r="N3" t="s">
        <v>492</v>
      </c>
      <c r="V3">
        <v>901920</v>
      </c>
      <c r="W3" t="s">
        <v>493</v>
      </c>
      <c r="X3">
        <v>1</v>
      </c>
      <c r="Y3" t="s">
        <v>496</v>
      </c>
      <c r="Z3">
        <v>0</v>
      </c>
      <c r="AD3">
        <v>0</v>
      </c>
      <c r="AH3">
        <v>6</v>
      </c>
      <c r="AK3" t="str">
        <f t="shared" si="0"/>
        <v>USA</v>
      </c>
      <c r="AL3">
        <v>1124656220</v>
      </c>
      <c r="AM3">
        <v>2</v>
      </c>
      <c r="AN3" t="s">
        <v>700</v>
      </c>
      <c r="AO3" s="49">
        <f t="shared" ref="AO3:AO66" si="2">AL3/100000000</f>
        <v>11.2465622</v>
      </c>
      <c r="AP3" s="35">
        <f t="shared" si="1"/>
        <v>0.1542158766352606</v>
      </c>
      <c r="AR3" s="44">
        <f>SUM(AL2:AL101)</f>
        <v>7292739532</v>
      </c>
      <c r="AS3" s="66">
        <f>SUM(AO2:AO102)</f>
        <v>72.92739531999996</v>
      </c>
    </row>
    <row r="4" spans="1:46">
      <c r="A4" t="s">
        <v>487</v>
      </c>
      <c r="B4">
        <v>2018</v>
      </c>
      <c r="C4">
        <v>2018</v>
      </c>
      <c r="D4">
        <v>2018</v>
      </c>
      <c r="E4">
        <v>6</v>
      </c>
      <c r="F4">
        <v>1</v>
      </c>
      <c r="G4">
        <v>2</v>
      </c>
      <c r="H4" t="s">
        <v>488</v>
      </c>
      <c r="I4">
        <v>156</v>
      </c>
      <c r="J4" t="s">
        <v>497</v>
      </c>
      <c r="K4" t="s">
        <v>498</v>
      </c>
      <c r="L4">
        <v>0</v>
      </c>
      <c r="M4" t="s">
        <v>491</v>
      </c>
      <c r="N4" t="s">
        <v>492</v>
      </c>
      <c r="V4">
        <v>901920</v>
      </c>
      <c r="W4" t="s">
        <v>493</v>
      </c>
      <c r="X4">
        <v>8</v>
      </c>
      <c r="Y4" t="s">
        <v>494</v>
      </c>
      <c r="Z4">
        <v>46284800</v>
      </c>
      <c r="AD4">
        <v>46284800</v>
      </c>
      <c r="AH4">
        <v>6</v>
      </c>
      <c r="AK4" t="str">
        <f t="shared" si="0"/>
        <v>China</v>
      </c>
      <c r="AL4">
        <v>702393053</v>
      </c>
      <c r="AM4">
        <v>3</v>
      </c>
      <c r="AN4" t="s">
        <v>701</v>
      </c>
      <c r="AO4" s="49">
        <f t="shared" si="2"/>
        <v>7.0239305300000003</v>
      </c>
      <c r="AP4" s="35">
        <f t="shared" si="1"/>
        <v>9.63140188838435E-2</v>
      </c>
    </row>
    <row r="5" spans="1:46">
      <c r="A5" t="s">
        <v>487</v>
      </c>
      <c r="B5">
        <v>2018</v>
      </c>
      <c r="C5">
        <v>2018</v>
      </c>
      <c r="D5">
        <v>2018</v>
      </c>
      <c r="E5">
        <v>6</v>
      </c>
      <c r="F5">
        <v>1</v>
      </c>
      <c r="G5">
        <v>2</v>
      </c>
      <c r="H5" t="s">
        <v>488</v>
      </c>
      <c r="I5">
        <v>276</v>
      </c>
      <c r="J5" t="s">
        <v>499</v>
      </c>
      <c r="K5" t="s">
        <v>500</v>
      </c>
      <c r="L5">
        <v>0</v>
      </c>
      <c r="M5" t="s">
        <v>491</v>
      </c>
      <c r="N5" t="s">
        <v>492</v>
      </c>
      <c r="V5">
        <v>901920</v>
      </c>
      <c r="W5" t="s">
        <v>493</v>
      </c>
      <c r="X5">
        <v>8</v>
      </c>
      <c r="Y5" t="s">
        <v>494</v>
      </c>
      <c r="Z5">
        <v>7841854</v>
      </c>
      <c r="AD5">
        <v>7841854</v>
      </c>
      <c r="AH5">
        <v>6</v>
      </c>
      <c r="AK5" t="str">
        <f t="shared" si="0"/>
        <v>Germany</v>
      </c>
      <c r="AL5">
        <v>691953987</v>
      </c>
      <c r="AM5">
        <v>4</v>
      </c>
      <c r="AN5" t="s">
        <v>702</v>
      </c>
      <c r="AO5" s="49">
        <f t="shared" si="2"/>
        <v>6.9195398700000004</v>
      </c>
      <c r="AP5" s="35">
        <f t="shared" si="1"/>
        <v>9.4882586161723889E-2</v>
      </c>
    </row>
    <row r="6" spans="1:46">
      <c r="A6" t="s">
        <v>487</v>
      </c>
      <c r="B6">
        <v>2018</v>
      </c>
      <c r="C6">
        <v>2018</v>
      </c>
      <c r="D6">
        <v>2018</v>
      </c>
      <c r="E6">
        <v>6</v>
      </c>
      <c r="F6">
        <v>1</v>
      </c>
      <c r="G6">
        <v>2</v>
      </c>
      <c r="H6" t="s">
        <v>488</v>
      </c>
      <c r="I6">
        <v>36</v>
      </c>
      <c r="J6" t="s">
        <v>501</v>
      </c>
      <c r="K6" t="s">
        <v>502</v>
      </c>
      <c r="L6">
        <v>0</v>
      </c>
      <c r="M6" t="s">
        <v>491</v>
      </c>
      <c r="N6" t="s">
        <v>492</v>
      </c>
      <c r="V6">
        <v>901920</v>
      </c>
      <c r="W6" t="s">
        <v>493</v>
      </c>
      <c r="X6">
        <v>8</v>
      </c>
      <c r="Y6" t="s">
        <v>494</v>
      </c>
      <c r="Z6">
        <v>5193229</v>
      </c>
      <c r="AD6">
        <v>5193229</v>
      </c>
      <c r="AH6">
        <v>6</v>
      </c>
      <c r="AK6" t="str">
        <f t="shared" si="0"/>
        <v>Australia</v>
      </c>
      <c r="AL6">
        <v>598376153</v>
      </c>
      <c r="AM6">
        <v>5</v>
      </c>
      <c r="AN6" t="s">
        <v>703</v>
      </c>
      <c r="AO6" s="49">
        <f t="shared" si="2"/>
        <v>5.9837615299999998</v>
      </c>
      <c r="AP6" s="35">
        <f t="shared" si="1"/>
        <v>8.205094263607933E-2</v>
      </c>
    </row>
    <row r="7" spans="1:46">
      <c r="A7" t="s">
        <v>487</v>
      </c>
      <c r="B7">
        <v>2018</v>
      </c>
      <c r="C7">
        <v>2018</v>
      </c>
      <c r="D7">
        <v>2018</v>
      </c>
      <c r="E7">
        <v>6</v>
      </c>
      <c r="F7">
        <v>1</v>
      </c>
      <c r="G7">
        <v>2</v>
      </c>
      <c r="H7" t="s">
        <v>488</v>
      </c>
      <c r="I7">
        <v>528</v>
      </c>
      <c r="J7" t="s">
        <v>503</v>
      </c>
      <c r="K7" t="s">
        <v>504</v>
      </c>
      <c r="L7">
        <v>0</v>
      </c>
      <c r="M7" t="s">
        <v>491</v>
      </c>
      <c r="N7" t="s">
        <v>492</v>
      </c>
      <c r="V7">
        <v>901920</v>
      </c>
      <c r="W7" t="s">
        <v>493</v>
      </c>
      <c r="X7">
        <v>8</v>
      </c>
      <c r="Y7" t="s">
        <v>494</v>
      </c>
      <c r="Z7">
        <v>6365356</v>
      </c>
      <c r="AD7">
        <v>6365356</v>
      </c>
      <c r="AH7">
        <v>0</v>
      </c>
      <c r="AK7" t="str">
        <f t="shared" si="0"/>
        <v>Netherlands</v>
      </c>
      <c r="AL7">
        <v>570516784</v>
      </c>
      <c r="AM7">
        <v>6</v>
      </c>
      <c r="AN7" t="s">
        <v>704</v>
      </c>
      <c r="AO7" s="49">
        <f t="shared" si="2"/>
        <v>5.7051678399999997</v>
      </c>
      <c r="AP7" s="35">
        <f t="shared" si="1"/>
        <v>7.8230791254317353E-2</v>
      </c>
    </row>
    <row r="8" spans="1:46">
      <c r="A8" t="s">
        <v>487</v>
      </c>
      <c r="B8">
        <v>2018</v>
      </c>
      <c r="C8">
        <v>2018</v>
      </c>
      <c r="D8">
        <v>2018</v>
      </c>
      <c r="E8">
        <v>6</v>
      </c>
      <c r="F8">
        <v>1</v>
      </c>
      <c r="G8">
        <v>2</v>
      </c>
      <c r="H8" t="s">
        <v>488</v>
      </c>
      <c r="I8">
        <v>554</v>
      </c>
      <c r="J8" t="s">
        <v>505</v>
      </c>
      <c r="K8" t="s">
        <v>506</v>
      </c>
      <c r="L8">
        <v>0</v>
      </c>
      <c r="M8" t="s">
        <v>491</v>
      </c>
      <c r="N8" t="s">
        <v>492</v>
      </c>
      <c r="V8">
        <v>901920</v>
      </c>
      <c r="W8" t="s">
        <v>493</v>
      </c>
      <c r="X8">
        <v>1</v>
      </c>
      <c r="Y8" t="s">
        <v>496</v>
      </c>
      <c r="Z8">
        <v>0</v>
      </c>
      <c r="AD8">
        <v>0</v>
      </c>
      <c r="AH8">
        <v>6</v>
      </c>
      <c r="AK8" t="str">
        <f t="shared" si="0"/>
        <v>New Zealand</v>
      </c>
      <c r="AL8">
        <v>339360675</v>
      </c>
      <c r="AM8">
        <v>7</v>
      </c>
      <c r="AN8" t="s">
        <v>705</v>
      </c>
      <c r="AO8" s="49">
        <f t="shared" si="2"/>
        <v>3.39360675</v>
      </c>
      <c r="AP8" s="35">
        <f t="shared" si="1"/>
        <v>4.6534045746582688E-2</v>
      </c>
    </row>
    <row r="9" spans="1:46">
      <c r="A9" t="s">
        <v>487</v>
      </c>
      <c r="B9">
        <v>2018</v>
      </c>
      <c r="C9">
        <v>2018</v>
      </c>
      <c r="D9">
        <v>2018</v>
      </c>
      <c r="E9">
        <v>6</v>
      </c>
      <c r="F9">
        <v>1</v>
      </c>
      <c r="G9">
        <v>2</v>
      </c>
      <c r="H9" t="s">
        <v>488</v>
      </c>
      <c r="I9">
        <v>826</v>
      </c>
      <c r="J9" t="s">
        <v>507</v>
      </c>
      <c r="K9" t="s">
        <v>508</v>
      </c>
      <c r="L9">
        <v>0</v>
      </c>
      <c r="M9" t="s">
        <v>491</v>
      </c>
      <c r="N9" t="s">
        <v>492</v>
      </c>
      <c r="V9">
        <v>901920</v>
      </c>
      <c r="W9" t="s">
        <v>493</v>
      </c>
      <c r="X9">
        <v>8</v>
      </c>
      <c r="Y9" t="s">
        <v>494</v>
      </c>
      <c r="Z9">
        <v>3433257</v>
      </c>
      <c r="AD9">
        <v>3433257</v>
      </c>
      <c r="AH9">
        <v>6</v>
      </c>
      <c r="AK9" t="str">
        <f t="shared" si="0"/>
        <v>United Kingdom</v>
      </c>
      <c r="AL9">
        <v>313572639</v>
      </c>
      <c r="AM9">
        <v>8</v>
      </c>
      <c r="AN9" t="s">
        <v>706</v>
      </c>
      <c r="AO9" s="49">
        <f t="shared" si="2"/>
        <v>3.1357263899999999</v>
      </c>
      <c r="AP9" s="35">
        <f t="shared" si="1"/>
        <v>4.2997921100029216E-2</v>
      </c>
    </row>
    <row r="10" spans="1:46">
      <c r="A10" t="s">
        <v>509</v>
      </c>
      <c r="B10">
        <v>2018</v>
      </c>
      <c r="C10">
        <v>2018</v>
      </c>
      <c r="D10">
        <v>2018</v>
      </c>
      <c r="E10">
        <v>6</v>
      </c>
      <c r="F10">
        <v>1</v>
      </c>
      <c r="G10">
        <v>2</v>
      </c>
      <c r="H10" t="s">
        <v>488</v>
      </c>
      <c r="I10">
        <v>484</v>
      </c>
      <c r="J10" t="s">
        <v>510</v>
      </c>
      <c r="K10" t="s">
        <v>511</v>
      </c>
      <c r="L10">
        <v>0</v>
      </c>
      <c r="M10" t="s">
        <v>491</v>
      </c>
      <c r="N10" t="s">
        <v>492</v>
      </c>
      <c r="V10">
        <v>901920</v>
      </c>
      <c r="W10" t="s">
        <v>493</v>
      </c>
      <c r="X10">
        <v>8</v>
      </c>
      <c r="Y10" t="s">
        <v>494</v>
      </c>
      <c r="Z10">
        <v>29196180</v>
      </c>
      <c r="AD10">
        <v>29196180</v>
      </c>
      <c r="AH10">
        <v>0</v>
      </c>
      <c r="AK10" t="str">
        <f t="shared" si="0"/>
        <v>Mexico</v>
      </c>
      <c r="AL10">
        <v>305336340</v>
      </c>
      <c r="AM10">
        <v>9</v>
      </c>
      <c r="AN10" t="s">
        <v>707</v>
      </c>
      <c r="AO10" s="49">
        <f t="shared" si="2"/>
        <v>3.0533633999999998</v>
      </c>
      <c r="AP10" s="35">
        <f t="shared" si="1"/>
        <v>4.1868537695636435E-2</v>
      </c>
    </row>
    <row r="11" spans="1:46">
      <c r="A11" t="s">
        <v>487</v>
      </c>
      <c r="B11">
        <v>2018</v>
      </c>
      <c r="C11">
        <v>2018</v>
      </c>
      <c r="D11">
        <v>2018</v>
      </c>
      <c r="E11">
        <v>6</v>
      </c>
      <c r="F11">
        <v>1</v>
      </c>
      <c r="G11">
        <v>2</v>
      </c>
      <c r="H11" t="s">
        <v>488</v>
      </c>
      <c r="I11">
        <v>372</v>
      </c>
      <c r="J11" t="s">
        <v>512</v>
      </c>
      <c r="K11" t="s">
        <v>513</v>
      </c>
      <c r="L11">
        <v>0</v>
      </c>
      <c r="M11" t="s">
        <v>491</v>
      </c>
      <c r="N11" t="s">
        <v>492</v>
      </c>
      <c r="V11">
        <v>901920</v>
      </c>
      <c r="W11" t="s">
        <v>493</v>
      </c>
      <c r="X11">
        <v>8</v>
      </c>
      <c r="Y11" t="s">
        <v>494</v>
      </c>
      <c r="Z11">
        <v>1386912</v>
      </c>
      <c r="AD11">
        <v>1386912</v>
      </c>
      <c r="AH11">
        <v>6</v>
      </c>
      <c r="AK11" t="str">
        <f t="shared" si="0"/>
        <v>Ireland</v>
      </c>
      <c r="AL11">
        <v>258648767</v>
      </c>
      <c r="AM11">
        <v>10</v>
      </c>
      <c r="AN11" t="s">
        <v>708</v>
      </c>
      <c r="AO11" s="49">
        <f t="shared" si="2"/>
        <v>2.5864876699999999</v>
      </c>
      <c r="AP11" s="35">
        <f t="shared" si="1"/>
        <v>3.5466612493846569E-2</v>
      </c>
    </row>
    <row r="12" spans="1:46">
      <c r="A12" t="s">
        <v>487</v>
      </c>
      <c r="B12">
        <v>2018</v>
      </c>
      <c r="C12">
        <v>2018</v>
      </c>
      <c r="D12">
        <v>2018</v>
      </c>
      <c r="E12">
        <v>6</v>
      </c>
      <c r="F12">
        <v>1</v>
      </c>
      <c r="G12">
        <v>2</v>
      </c>
      <c r="H12" t="s">
        <v>488</v>
      </c>
      <c r="I12">
        <v>757</v>
      </c>
      <c r="J12" t="s">
        <v>514</v>
      </c>
      <c r="K12" t="s">
        <v>515</v>
      </c>
      <c r="L12">
        <v>0</v>
      </c>
      <c r="M12" t="s">
        <v>491</v>
      </c>
      <c r="N12" t="s">
        <v>492</v>
      </c>
      <c r="V12">
        <v>901920</v>
      </c>
      <c r="W12" t="s">
        <v>493</v>
      </c>
      <c r="X12">
        <v>8</v>
      </c>
      <c r="Y12" t="s">
        <v>494</v>
      </c>
      <c r="Z12">
        <v>1301836</v>
      </c>
      <c r="AD12">
        <v>1301836</v>
      </c>
      <c r="AH12">
        <v>6</v>
      </c>
      <c r="AK12" t="str">
        <f t="shared" si="0"/>
        <v>Switzerland</v>
      </c>
      <c r="AL12">
        <v>233464120</v>
      </c>
      <c r="AM12">
        <v>11</v>
      </c>
      <c r="AN12" t="s">
        <v>709</v>
      </c>
      <c r="AO12" s="49">
        <f t="shared" si="2"/>
        <v>2.3346412000000001</v>
      </c>
      <c r="AP12" s="35">
        <f t="shared" si="1"/>
        <v>3.2013226164951697E-2</v>
      </c>
    </row>
    <row r="13" spans="1:46">
      <c r="A13" t="s">
        <v>487</v>
      </c>
      <c r="B13">
        <v>2018</v>
      </c>
      <c r="C13">
        <v>2018</v>
      </c>
      <c r="D13">
        <v>2018</v>
      </c>
      <c r="E13">
        <v>6</v>
      </c>
      <c r="F13">
        <v>1</v>
      </c>
      <c r="G13">
        <v>2</v>
      </c>
      <c r="H13" t="s">
        <v>488</v>
      </c>
      <c r="I13">
        <v>251</v>
      </c>
      <c r="J13" t="s">
        <v>516</v>
      </c>
      <c r="K13" t="s">
        <v>517</v>
      </c>
      <c r="L13">
        <v>0</v>
      </c>
      <c r="M13" t="s">
        <v>491</v>
      </c>
      <c r="N13" t="s">
        <v>492</v>
      </c>
      <c r="V13">
        <v>901920</v>
      </c>
      <c r="W13" t="s">
        <v>493</v>
      </c>
      <c r="X13">
        <v>8</v>
      </c>
      <c r="Y13" t="s">
        <v>494</v>
      </c>
      <c r="Z13">
        <v>1129550</v>
      </c>
      <c r="AD13">
        <v>1129550</v>
      </c>
      <c r="AH13">
        <v>6</v>
      </c>
      <c r="AK13" t="str">
        <f t="shared" si="0"/>
        <v>France</v>
      </c>
      <c r="AL13">
        <v>130149532</v>
      </c>
      <c r="AM13">
        <v>12</v>
      </c>
      <c r="AN13" t="s">
        <v>710</v>
      </c>
      <c r="AO13" s="49">
        <f t="shared" si="2"/>
        <v>1.3014953199999999</v>
      </c>
      <c r="AP13" s="35">
        <f t="shared" si="1"/>
        <v>1.7846452821866667E-2</v>
      </c>
    </row>
    <row r="14" spans="1:46">
      <c r="A14" t="s">
        <v>487</v>
      </c>
      <c r="B14">
        <v>2018</v>
      </c>
      <c r="C14">
        <v>2018</v>
      </c>
      <c r="D14">
        <v>2018</v>
      </c>
      <c r="E14">
        <v>6</v>
      </c>
      <c r="F14">
        <v>1</v>
      </c>
      <c r="G14">
        <v>2</v>
      </c>
      <c r="H14" t="s">
        <v>488</v>
      </c>
      <c r="I14">
        <v>203</v>
      </c>
      <c r="J14" t="s">
        <v>518</v>
      </c>
      <c r="K14" t="s">
        <v>519</v>
      </c>
      <c r="L14">
        <v>0</v>
      </c>
      <c r="M14" t="s">
        <v>491</v>
      </c>
      <c r="N14" t="s">
        <v>492</v>
      </c>
      <c r="V14">
        <v>901920</v>
      </c>
      <c r="W14" t="s">
        <v>493</v>
      </c>
      <c r="X14">
        <v>8</v>
      </c>
      <c r="Y14" t="s">
        <v>494</v>
      </c>
      <c r="Z14">
        <v>2928415</v>
      </c>
      <c r="AD14">
        <v>2928415</v>
      </c>
      <c r="AH14">
        <v>6</v>
      </c>
      <c r="AK14" t="str">
        <f t="shared" si="0"/>
        <v>Czechia</v>
      </c>
      <c r="AL14">
        <v>124507411</v>
      </c>
      <c r="AM14">
        <v>13</v>
      </c>
      <c r="AN14" t="s">
        <v>711</v>
      </c>
      <c r="AO14" s="49">
        <f t="shared" si="2"/>
        <v>1.24507411</v>
      </c>
      <c r="AP14" s="35">
        <f t="shared" si="1"/>
        <v>1.7072790061083455E-2</v>
      </c>
    </row>
    <row r="15" spans="1:46">
      <c r="A15" t="s">
        <v>487</v>
      </c>
      <c r="B15">
        <v>2018</v>
      </c>
      <c r="C15">
        <v>2018</v>
      </c>
      <c r="D15">
        <v>2018</v>
      </c>
      <c r="E15">
        <v>6</v>
      </c>
      <c r="F15">
        <v>1</v>
      </c>
      <c r="G15">
        <v>2</v>
      </c>
      <c r="H15" t="s">
        <v>488</v>
      </c>
      <c r="I15">
        <v>752</v>
      </c>
      <c r="J15" t="s">
        <v>520</v>
      </c>
      <c r="K15" t="s">
        <v>521</v>
      </c>
      <c r="L15">
        <v>0</v>
      </c>
      <c r="M15" t="s">
        <v>491</v>
      </c>
      <c r="N15" t="s">
        <v>492</v>
      </c>
      <c r="V15">
        <v>901920</v>
      </c>
      <c r="W15" t="s">
        <v>493</v>
      </c>
      <c r="X15">
        <v>8</v>
      </c>
      <c r="Y15" t="s">
        <v>494</v>
      </c>
      <c r="Z15">
        <v>661848</v>
      </c>
      <c r="AD15">
        <v>661848</v>
      </c>
      <c r="AH15">
        <v>6</v>
      </c>
      <c r="AK15" t="str">
        <f t="shared" si="0"/>
        <v>Sweden</v>
      </c>
      <c r="AL15">
        <v>107625184</v>
      </c>
      <c r="AM15">
        <v>14</v>
      </c>
      <c r="AN15" t="s">
        <v>712</v>
      </c>
      <c r="AO15" s="49">
        <f t="shared" si="2"/>
        <v>1.0762518400000001</v>
      </c>
      <c r="AP15" s="35">
        <f t="shared" si="1"/>
        <v>1.4757853825403839E-2</v>
      </c>
    </row>
    <row r="16" spans="1:46">
      <c r="A16" t="s">
        <v>487</v>
      </c>
      <c r="B16">
        <v>2018</v>
      </c>
      <c r="C16">
        <v>2018</v>
      </c>
      <c r="D16">
        <v>2018</v>
      </c>
      <c r="E16">
        <v>6</v>
      </c>
      <c r="F16">
        <v>1</v>
      </c>
      <c r="G16">
        <v>2</v>
      </c>
      <c r="H16" t="s">
        <v>488</v>
      </c>
      <c r="I16">
        <v>124</v>
      </c>
      <c r="J16" t="s">
        <v>522</v>
      </c>
      <c r="K16" t="s">
        <v>523</v>
      </c>
      <c r="L16">
        <v>0</v>
      </c>
      <c r="M16" t="s">
        <v>491</v>
      </c>
      <c r="N16" t="s">
        <v>492</v>
      </c>
      <c r="V16">
        <v>901920</v>
      </c>
      <c r="W16" t="s">
        <v>493</v>
      </c>
      <c r="X16">
        <v>1</v>
      </c>
      <c r="Y16" t="s">
        <v>496</v>
      </c>
      <c r="Z16">
        <v>0</v>
      </c>
      <c r="AD16">
        <v>0</v>
      </c>
      <c r="AH16">
        <v>6</v>
      </c>
      <c r="AK16" t="str">
        <f t="shared" si="0"/>
        <v>Canada</v>
      </c>
      <c r="AL16">
        <v>102725980</v>
      </c>
      <c r="AM16">
        <v>15</v>
      </c>
      <c r="AN16" t="s">
        <v>713</v>
      </c>
      <c r="AO16" s="49">
        <f t="shared" si="2"/>
        <v>1.0272597999999999</v>
      </c>
      <c r="AP16" s="35">
        <f t="shared" si="1"/>
        <v>1.4086061835781467E-2</v>
      </c>
    </row>
    <row r="17" spans="1:42">
      <c r="A17" t="s">
        <v>487</v>
      </c>
      <c r="B17">
        <v>2018</v>
      </c>
      <c r="C17">
        <v>2018</v>
      </c>
      <c r="D17">
        <v>2018</v>
      </c>
      <c r="E17">
        <v>6</v>
      </c>
      <c r="F17">
        <v>1</v>
      </c>
      <c r="G17">
        <v>2</v>
      </c>
      <c r="H17" t="s">
        <v>488</v>
      </c>
      <c r="I17">
        <v>381</v>
      </c>
      <c r="J17" t="s">
        <v>524</v>
      </c>
      <c r="K17" t="s">
        <v>525</v>
      </c>
      <c r="L17">
        <v>0</v>
      </c>
      <c r="M17" t="s">
        <v>491</v>
      </c>
      <c r="N17" t="s">
        <v>492</v>
      </c>
      <c r="V17">
        <v>901920</v>
      </c>
      <c r="W17" t="s">
        <v>493</v>
      </c>
      <c r="X17">
        <v>8</v>
      </c>
      <c r="Y17" t="s">
        <v>494</v>
      </c>
      <c r="Z17">
        <v>2828129</v>
      </c>
      <c r="AD17">
        <v>2828129</v>
      </c>
      <c r="AH17">
        <v>0</v>
      </c>
      <c r="AK17" t="str">
        <f t="shared" si="0"/>
        <v>Italy</v>
      </c>
      <c r="AL17">
        <v>84923420</v>
      </c>
      <c r="AM17">
        <v>16</v>
      </c>
      <c r="AN17" t="s">
        <v>714</v>
      </c>
      <c r="AO17" s="49">
        <f t="shared" si="2"/>
        <v>0.84923420000000005</v>
      </c>
      <c r="AP17" s="35">
        <f t="shared" si="1"/>
        <v>1.1644927071282654E-2</v>
      </c>
    </row>
    <row r="18" spans="1:42">
      <c r="A18" t="s">
        <v>487</v>
      </c>
      <c r="B18">
        <v>2018</v>
      </c>
      <c r="C18">
        <v>2018</v>
      </c>
      <c r="D18">
        <v>2018</v>
      </c>
      <c r="E18">
        <v>6</v>
      </c>
      <c r="F18">
        <v>1</v>
      </c>
      <c r="G18">
        <v>2</v>
      </c>
      <c r="H18" t="s">
        <v>488</v>
      </c>
      <c r="I18">
        <v>344</v>
      </c>
      <c r="J18" t="s">
        <v>526</v>
      </c>
      <c r="K18" t="s">
        <v>527</v>
      </c>
      <c r="L18">
        <v>0</v>
      </c>
      <c r="M18" t="s">
        <v>491</v>
      </c>
      <c r="N18" t="s">
        <v>492</v>
      </c>
      <c r="V18">
        <v>901920</v>
      </c>
      <c r="W18" t="s">
        <v>493</v>
      </c>
      <c r="X18">
        <v>8</v>
      </c>
      <c r="Y18" t="s">
        <v>494</v>
      </c>
      <c r="Z18">
        <v>475926</v>
      </c>
      <c r="AD18">
        <v>475926</v>
      </c>
      <c r="AH18">
        <v>6</v>
      </c>
      <c r="AK18" t="str">
        <f t="shared" si="0"/>
        <v>China, Hong Kong SAR</v>
      </c>
      <c r="AL18">
        <v>54837357</v>
      </c>
      <c r="AM18">
        <v>17</v>
      </c>
      <c r="AN18" t="s">
        <v>715</v>
      </c>
      <c r="AO18" s="49">
        <f t="shared" si="2"/>
        <v>0.54837356999999998</v>
      </c>
      <c r="AP18" s="35">
        <f t="shared" si="1"/>
        <v>7.5194454373939653E-3</v>
      </c>
    </row>
    <row r="19" spans="1:42">
      <c r="A19" t="s">
        <v>487</v>
      </c>
      <c r="B19">
        <v>2018</v>
      </c>
      <c r="C19">
        <v>2018</v>
      </c>
      <c r="D19">
        <v>2018</v>
      </c>
      <c r="E19">
        <v>6</v>
      </c>
      <c r="F19">
        <v>1</v>
      </c>
      <c r="G19">
        <v>2</v>
      </c>
      <c r="H19" t="s">
        <v>488</v>
      </c>
      <c r="I19">
        <v>458</v>
      </c>
      <c r="J19" t="s">
        <v>528</v>
      </c>
      <c r="K19" t="s">
        <v>529</v>
      </c>
      <c r="L19">
        <v>0</v>
      </c>
      <c r="M19" t="s">
        <v>491</v>
      </c>
      <c r="N19" t="s">
        <v>492</v>
      </c>
      <c r="V19">
        <v>901920</v>
      </c>
      <c r="W19" t="s">
        <v>493</v>
      </c>
      <c r="X19">
        <v>8</v>
      </c>
      <c r="Y19" t="s">
        <v>494</v>
      </c>
      <c r="Z19">
        <v>2884223</v>
      </c>
      <c r="AD19">
        <v>2884223</v>
      </c>
      <c r="AH19">
        <v>0</v>
      </c>
      <c r="AK19" t="str">
        <f t="shared" si="0"/>
        <v>Malaysia</v>
      </c>
      <c r="AL19">
        <v>53647511</v>
      </c>
      <c r="AM19">
        <v>18</v>
      </c>
      <c r="AN19" t="s">
        <v>716</v>
      </c>
      <c r="AO19" s="49">
        <f t="shared" si="2"/>
        <v>0.53647511000000003</v>
      </c>
      <c r="AP19" s="35">
        <f t="shared" si="1"/>
        <v>7.3562905633196831E-3</v>
      </c>
    </row>
    <row r="20" spans="1:42">
      <c r="A20" t="s">
        <v>487</v>
      </c>
      <c r="B20">
        <v>2018</v>
      </c>
      <c r="C20">
        <v>2018</v>
      </c>
      <c r="D20">
        <v>2018</v>
      </c>
      <c r="E20">
        <v>6</v>
      </c>
      <c r="F20">
        <v>1</v>
      </c>
      <c r="G20">
        <v>2</v>
      </c>
      <c r="H20" t="s">
        <v>488</v>
      </c>
      <c r="I20">
        <v>490</v>
      </c>
      <c r="J20" t="s">
        <v>530</v>
      </c>
      <c r="L20">
        <v>0</v>
      </c>
      <c r="M20" t="s">
        <v>491</v>
      </c>
      <c r="N20" t="s">
        <v>492</v>
      </c>
      <c r="V20">
        <v>901920</v>
      </c>
      <c r="W20" t="s">
        <v>493</v>
      </c>
      <c r="X20">
        <v>8</v>
      </c>
      <c r="Y20" t="s">
        <v>494</v>
      </c>
      <c r="Z20">
        <v>1333962</v>
      </c>
      <c r="AD20">
        <v>1333962</v>
      </c>
      <c r="AH20">
        <v>6</v>
      </c>
      <c r="AK20" t="str">
        <f t="shared" si="0"/>
        <v>Other Asia, nes</v>
      </c>
      <c r="AL20">
        <v>37936742</v>
      </c>
      <c r="AM20">
        <v>19</v>
      </c>
      <c r="AN20" t="s">
        <v>719</v>
      </c>
      <c r="AO20" s="49">
        <f t="shared" si="2"/>
        <v>0.37936742000000001</v>
      </c>
      <c r="AP20" s="35">
        <f t="shared" si="1"/>
        <v>5.2019877898472023E-3</v>
      </c>
    </row>
    <row r="21" spans="1:42">
      <c r="A21" t="s">
        <v>487</v>
      </c>
      <c r="B21">
        <v>2018</v>
      </c>
      <c r="C21">
        <v>2018</v>
      </c>
      <c r="D21">
        <v>2018</v>
      </c>
      <c r="E21">
        <v>6</v>
      </c>
      <c r="F21">
        <v>1</v>
      </c>
      <c r="G21">
        <v>2</v>
      </c>
      <c r="H21" t="s">
        <v>488</v>
      </c>
      <c r="I21">
        <v>56</v>
      </c>
      <c r="J21" t="s">
        <v>531</v>
      </c>
      <c r="K21" t="s">
        <v>532</v>
      </c>
      <c r="L21">
        <v>0</v>
      </c>
      <c r="M21" t="s">
        <v>491</v>
      </c>
      <c r="N21" t="s">
        <v>492</v>
      </c>
      <c r="V21">
        <v>901920</v>
      </c>
      <c r="W21" t="s">
        <v>493</v>
      </c>
      <c r="X21">
        <v>8</v>
      </c>
      <c r="Y21" t="s">
        <v>494</v>
      </c>
      <c r="Z21">
        <v>1290107</v>
      </c>
      <c r="AD21">
        <v>1290107</v>
      </c>
      <c r="AH21">
        <v>0</v>
      </c>
      <c r="AK21" t="str">
        <f t="shared" si="0"/>
        <v>Belgium</v>
      </c>
      <c r="AL21">
        <v>35350356</v>
      </c>
      <c r="AM21">
        <v>20</v>
      </c>
      <c r="AN21" t="s">
        <v>718</v>
      </c>
      <c r="AO21" s="49">
        <f t="shared" si="2"/>
        <v>0.35350355999999999</v>
      </c>
      <c r="AP21" s="35">
        <f t="shared" si="1"/>
        <v>4.8473356061717633E-3</v>
      </c>
    </row>
    <row r="22" spans="1:42">
      <c r="A22" t="s">
        <v>487</v>
      </c>
      <c r="B22">
        <v>2018</v>
      </c>
      <c r="C22">
        <v>2018</v>
      </c>
      <c r="D22">
        <v>2018</v>
      </c>
      <c r="E22">
        <v>6</v>
      </c>
      <c r="F22">
        <v>1</v>
      </c>
      <c r="G22">
        <v>2</v>
      </c>
      <c r="H22" t="s">
        <v>488</v>
      </c>
      <c r="I22">
        <v>440</v>
      </c>
      <c r="J22" t="s">
        <v>533</v>
      </c>
      <c r="K22" t="s">
        <v>534</v>
      </c>
      <c r="L22">
        <v>0</v>
      </c>
      <c r="M22" t="s">
        <v>491</v>
      </c>
      <c r="N22" t="s">
        <v>492</v>
      </c>
      <c r="V22">
        <v>901920</v>
      </c>
      <c r="W22" t="s">
        <v>493</v>
      </c>
      <c r="X22">
        <v>8</v>
      </c>
      <c r="Y22" t="s">
        <v>494</v>
      </c>
      <c r="Z22">
        <v>1393034</v>
      </c>
      <c r="AD22">
        <v>1393034</v>
      </c>
      <c r="AH22">
        <v>0</v>
      </c>
      <c r="AK22" t="str">
        <f t="shared" si="0"/>
        <v>Lithuania</v>
      </c>
      <c r="AL22">
        <v>27209431</v>
      </c>
      <c r="AM22">
        <v>21</v>
      </c>
      <c r="AN22" t="s">
        <v>720</v>
      </c>
      <c r="AO22" s="49">
        <f t="shared" si="2"/>
        <v>0.27209431000000001</v>
      </c>
      <c r="AP22" s="35">
        <f t="shared" si="1"/>
        <v>3.7310301404029356E-3</v>
      </c>
    </row>
    <row r="23" spans="1:42">
      <c r="A23" t="s">
        <v>487</v>
      </c>
      <c r="B23">
        <v>2018</v>
      </c>
      <c r="C23">
        <v>2018</v>
      </c>
      <c r="D23">
        <v>2018</v>
      </c>
      <c r="E23">
        <v>6</v>
      </c>
      <c r="F23">
        <v>1</v>
      </c>
      <c r="G23">
        <v>2</v>
      </c>
      <c r="H23" t="s">
        <v>488</v>
      </c>
      <c r="I23">
        <v>376</v>
      </c>
      <c r="J23" t="s">
        <v>535</v>
      </c>
      <c r="K23" t="s">
        <v>536</v>
      </c>
      <c r="L23">
        <v>0</v>
      </c>
      <c r="M23" t="s">
        <v>491</v>
      </c>
      <c r="N23" t="s">
        <v>492</v>
      </c>
      <c r="V23">
        <v>901920</v>
      </c>
      <c r="W23" t="s">
        <v>493</v>
      </c>
      <c r="X23">
        <v>8</v>
      </c>
      <c r="Y23" t="s">
        <v>494</v>
      </c>
      <c r="Z23">
        <v>212484</v>
      </c>
      <c r="AD23">
        <v>212484</v>
      </c>
      <c r="AH23">
        <v>6</v>
      </c>
      <c r="AK23" t="str">
        <f t="shared" si="0"/>
        <v>Israel</v>
      </c>
      <c r="AL23">
        <v>24483000</v>
      </c>
      <c r="AM23">
        <v>22</v>
      </c>
      <c r="AN23" t="s">
        <v>721</v>
      </c>
      <c r="AO23" s="49">
        <f t="shared" si="2"/>
        <v>0.24482999999999999</v>
      </c>
      <c r="AP23" s="35">
        <f t="shared" si="1"/>
        <v>3.3571746107989202E-3</v>
      </c>
    </row>
    <row r="24" spans="1:42">
      <c r="A24" t="s">
        <v>487</v>
      </c>
      <c r="B24">
        <v>2018</v>
      </c>
      <c r="C24">
        <v>2018</v>
      </c>
      <c r="D24">
        <v>2018</v>
      </c>
      <c r="E24">
        <v>6</v>
      </c>
      <c r="F24">
        <v>1</v>
      </c>
      <c r="G24">
        <v>2</v>
      </c>
      <c r="H24" t="s">
        <v>488</v>
      </c>
      <c r="I24">
        <v>392</v>
      </c>
      <c r="J24" t="s">
        <v>537</v>
      </c>
      <c r="K24" t="s">
        <v>538</v>
      </c>
      <c r="L24">
        <v>0</v>
      </c>
      <c r="M24" t="s">
        <v>491</v>
      </c>
      <c r="N24" t="s">
        <v>492</v>
      </c>
      <c r="V24">
        <v>901920</v>
      </c>
      <c r="W24" t="s">
        <v>493</v>
      </c>
      <c r="X24">
        <v>8</v>
      </c>
      <c r="Y24" t="s">
        <v>494</v>
      </c>
      <c r="Z24">
        <v>153225</v>
      </c>
      <c r="AD24">
        <v>153225</v>
      </c>
      <c r="AH24">
        <v>0</v>
      </c>
      <c r="AK24" t="str">
        <f t="shared" si="0"/>
        <v>Japan</v>
      </c>
      <c r="AL24">
        <v>21875633</v>
      </c>
      <c r="AM24">
        <v>23</v>
      </c>
      <c r="AN24" t="s">
        <v>717</v>
      </c>
      <c r="AO24" s="49">
        <f t="shared" si="2"/>
        <v>0.21875633</v>
      </c>
      <c r="AP24" s="35">
        <f t="shared" si="1"/>
        <v>2.999645456143243E-3</v>
      </c>
    </row>
    <row r="25" spans="1:42">
      <c r="A25" t="s">
        <v>487</v>
      </c>
      <c r="B25">
        <v>2018</v>
      </c>
      <c r="C25">
        <v>2018</v>
      </c>
      <c r="D25">
        <v>2018</v>
      </c>
      <c r="E25">
        <v>6</v>
      </c>
      <c r="F25">
        <v>1</v>
      </c>
      <c r="G25">
        <v>2</v>
      </c>
      <c r="H25" t="s">
        <v>488</v>
      </c>
      <c r="I25">
        <v>724</v>
      </c>
      <c r="J25" t="s">
        <v>539</v>
      </c>
      <c r="K25" t="s">
        <v>540</v>
      </c>
      <c r="L25">
        <v>0</v>
      </c>
      <c r="M25" t="s">
        <v>491</v>
      </c>
      <c r="N25" t="s">
        <v>492</v>
      </c>
      <c r="V25">
        <v>901920</v>
      </c>
      <c r="W25" t="s">
        <v>493</v>
      </c>
      <c r="X25">
        <v>8</v>
      </c>
      <c r="Y25" t="s">
        <v>494</v>
      </c>
      <c r="Z25">
        <v>1083276</v>
      </c>
      <c r="AD25">
        <v>1083276</v>
      </c>
      <c r="AH25">
        <v>0</v>
      </c>
      <c r="AK25" t="str">
        <f t="shared" si="0"/>
        <v>Spain</v>
      </c>
      <c r="AL25">
        <v>21727186</v>
      </c>
      <c r="AM25">
        <v>24</v>
      </c>
      <c r="AO25" s="49">
        <f t="shared" si="2"/>
        <v>0.21727186000000001</v>
      </c>
      <c r="AP25" s="35">
        <f t="shared" si="1"/>
        <v>2.9792900054448289E-3</v>
      </c>
    </row>
    <row r="26" spans="1:42">
      <c r="A26" t="s">
        <v>487</v>
      </c>
      <c r="B26">
        <v>2018</v>
      </c>
      <c r="C26">
        <v>2018</v>
      </c>
      <c r="D26">
        <v>2018</v>
      </c>
      <c r="E26">
        <v>6</v>
      </c>
      <c r="F26">
        <v>1</v>
      </c>
      <c r="G26">
        <v>2</v>
      </c>
      <c r="H26" t="s">
        <v>488</v>
      </c>
      <c r="I26">
        <v>642</v>
      </c>
      <c r="J26" t="s">
        <v>541</v>
      </c>
      <c r="K26" t="s">
        <v>542</v>
      </c>
      <c r="L26">
        <v>0</v>
      </c>
      <c r="M26" t="s">
        <v>491</v>
      </c>
      <c r="N26" t="s">
        <v>492</v>
      </c>
      <c r="V26">
        <v>901920</v>
      </c>
      <c r="W26" t="s">
        <v>493</v>
      </c>
      <c r="X26">
        <v>8</v>
      </c>
      <c r="Y26" t="s">
        <v>494</v>
      </c>
      <c r="Z26">
        <v>528948</v>
      </c>
      <c r="AD26">
        <v>528948</v>
      </c>
      <c r="AH26">
        <v>6</v>
      </c>
      <c r="AK26" t="str">
        <f t="shared" si="0"/>
        <v>Romania</v>
      </c>
      <c r="AL26">
        <v>17071423</v>
      </c>
      <c r="AM26">
        <v>25</v>
      </c>
      <c r="AO26" s="49">
        <f t="shared" si="2"/>
        <v>0.17071422999999999</v>
      </c>
      <c r="AP26" s="35">
        <f t="shared" si="1"/>
        <v>2.3408792985258643E-3</v>
      </c>
    </row>
    <row r="27" spans="1:42">
      <c r="A27" t="s">
        <v>487</v>
      </c>
      <c r="B27">
        <v>2018</v>
      </c>
      <c r="C27">
        <v>2018</v>
      </c>
      <c r="D27">
        <v>2018</v>
      </c>
      <c r="E27">
        <v>6</v>
      </c>
      <c r="F27">
        <v>1</v>
      </c>
      <c r="G27">
        <v>2</v>
      </c>
      <c r="H27" t="s">
        <v>488</v>
      </c>
      <c r="I27">
        <v>188</v>
      </c>
      <c r="J27" t="s">
        <v>543</v>
      </c>
      <c r="K27" t="s">
        <v>544</v>
      </c>
      <c r="L27">
        <v>0</v>
      </c>
      <c r="M27" t="s">
        <v>491</v>
      </c>
      <c r="N27" t="s">
        <v>492</v>
      </c>
      <c r="V27">
        <v>901920</v>
      </c>
      <c r="W27" t="s">
        <v>493</v>
      </c>
      <c r="X27">
        <v>8</v>
      </c>
      <c r="Y27" t="s">
        <v>494</v>
      </c>
      <c r="Z27">
        <v>785870</v>
      </c>
      <c r="AD27">
        <v>785870</v>
      </c>
      <c r="AH27">
        <v>0</v>
      </c>
      <c r="AK27" t="str">
        <f t="shared" si="0"/>
        <v>Costa Rica</v>
      </c>
      <c r="AL27">
        <v>15571247</v>
      </c>
      <c r="AM27">
        <v>26</v>
      </c>
      <c r="AO27" s="49">
        <f t="shared" si="2"/>
        <v>0.15571246999999999</v>
      </c>
      <c r="AP27" s="35">
        <f t="shared" si="1"/>
        <v>2.1351711427063211E-3</v>
      </c>
    </row>
    <row r="28" spans="1:42">
      <c r="A28" t="s">
        <v>487</v>
      </c>
      <c r="B28">
        <v>2018</v>
      </c>
      <c r="C28">
        <v>2018</v>
      </c>
      <c r="D28">
        <v>2018</v>
      </c>
      <c r="E28">
        <v>6</v>
      </c>
      <c r="F28">
        <v>1</v>
      </c>
      <c r="G28">
        <v>2</v>
      </c>
      <c r="H28" t="s">
        <v>488</v>
      </c>
      <c r="I28">
        <v>40</v>
      </c>
      <c r="J28" t="s">
        <v>545</v>
      </c>
      <c r="K28" t="s">
        <v>546</v>
      </c>
      <c r="L28">
        <v>0</v>
      </c>
      <c r="M28" t="s">
        <v>491</v>
      </c>
      <c r="N28" t="s">
        <v>492</v>
      </c>
      <c r="V28">
        <v>901920</v>
      </c>
      <c r="W28" t="s">
        <v>493</v>
      </c>
      <c r="X28">
        <v>8</v>
      </c>
      <c r="Y28" t="s">
        <v>494</v>
      </c>
      <c r="Z28">
        <v>38120</v>
      </c>
      <c r="AD28">
        <v>38120</v>
      </c>
      <c r="AH28">
        <v>6</v>
      </c>
      <c r="AK28" t="str">
        <f t="shared" si="0"/>
        <v>Austria</v>
      </c>
      <c r="AL28">
        <v>12014207</v>
      </c>
      <c r="AM28">
        <v>27</v>
      </c>
      <c r="AO28" s="49">
        <f t="shared" si="2"/>
        <v>0.12014207</v>
      </c>
      <c r="AP28" s="35">
        <f t="shared" si="1"/>
        <v>1.6474202797566746E-3</v>
      </c>
    </row>
    <row r="29" spans="1:42">
      <c r="A29" t="s">
        <v>487</v>
      </c>
      <c r="B29">
        <v>2018</v>
      </c>
      <c r="C29">
        <v>2018</v>
      </c>
      <c r="D29">
        <v>2018</v>
      </c>
      <c r="E29">
        <v>6</v>
      </c>
      <c r="F29">
        <v>1</v>
      </c>
      <c r="G29">
        <v>2</v>
      </c>
      <c r="H29" t="s">
        <v>488</v>
      </c>
      <c r="I29">
        <v>410</v>
      </c>
      <c r="J29" t="s">
        <v>547</v>
      </c>
      <c r="K29" t="s">
        <v>548</v>
      </c>
      <c r="L29">
        <v>0</v>
      </c>
      <c r="M29" t="s">
        <v>491</v>
      </c>
      <c r="N29" t="s">
        <v>492</v>
      </c>
      <c r="V29">
        <v>901920</v>
      </c>
      <c r="W29" t="s">
        <v>493</v>
      </c>
      <c r="X29">
        <v>8</v>
      </c>
      <c r="Y29" t="s">
        <v>494</v>
      </c>
      <c r="Z29">
        <v>140889</v>
      </c>
      <c r="AD29">
        <v>140889</v>
      </c>
      <c r="AH29">
        <v>6</v>
      </c>
      <c r="AK29" t="str">
        <f t="shared" si="0"/>
        <v>Rep. of Korea</v>
      </c>
      <c r="AL29">
        <v>11496397</v>
      </c>
      <c r="AM29">
        <v>28</v>
      </c>
      <c r="AO29" s="49">
        <f t="shared" si="2"/>
        <v>0.11496397</v>
      </c>
      <c r="AP29" s="35">
        <f t="shared" si="1"/>
        <v>1.5764167840568914E-3</v>
      </c>
    </row>
    <row r="30" spans="1:42">
      <c r="A30" t="s">
        <v>487</v>
      </c>
      <c r="B30">
        <v>2018</v>
      </c>
      <c r="C30">
        <v>2018</v>
      </c>
      <c r="D30">
        <v>2018</v>
      </c>
      <c r="E30">
        <v>6</v>
      </c>
      <c r="F30">
        <v>1</v>
      </c>
      <c r="G30">
        <v>2</v>
      </c>
      <c r="H30" t="s">
        <v>488</v>
      </c>
      <c r="I30">
        <v>784</v>
      </c>
      <c r="J30" t="s">
        <v>549</v>
      </c>
      <c r="K30" t="s">
        <v>550</v>
      </c>
      <c r="L30">
        <v>0</v>
      </c>
      <c r="M30" t="s">
        <v>491</v>
      </c>
      <c r="N30" t="s">
        <v>492</v>
      </c>
      <c r="V30">
        <v>901920</v>
      </c>
      <c r="W30" t="s">
        <v>493</v>
      </c>
      <c r="X30">
        <v>8</v>
      </c>
      <c r="Y30" t="s">
        <v>494</v>
      </c>
      <c r="Z30">
        <v>348916</v>
      </c>
      <c r="AD30">
        <v>348916</v>
      </c>
      <c r="AH30">
        <v>0</v>
      </c>
      <c r="AK30" t="str">
        <f t="shared" si="0"/>
        <v>United Arab Emirates</v>
      </c>
      <c r="AL30">
        <v>10393601</v>
      </c>
      <c r="AM30">
        <v>29</v>
      </c>
      <c r="AO30" s="49">
        <f t="shared" si="2"/>
        <v>0.10393601</v>
      </c>
      <c r="AP30" s="35">
        <f t="shared" si="1"/>
        <v>1.4251984394058844E-3</v>
      </c>
    </row>
    <row r="31" spans="1:42">
      <c r="A31" t="s">
        <v>487</v>
      </c>
      <c r="B31">
        <v>2018</v>
      </c>
      <c r="C31">
        <v>2018</v>
      </c>
      <c r="D31">
        <v>2018</v>
      </c>
      <c r="E31">
        <v>6</v>
      </c>
      <c r="F31">
        <v>1</v>
      </c>
      <c r="G31">
        <v>2</v>
      </c>
      <c r="H31" t="s">
        <v>488</v>
      </c>
      <c r="I31">
        <v>792</v>
      </c>
      <c r="J31" t="s">
        <v>551</v>
      </c>
      <c r="K31" t="s">
        <v>552</v>
      </c>
      <c r="L31">
        <v>0</v>
      </c>
      <c r="M31" t="s">
        <v>491</v>
      </c>
      <c r="N31" t="s">
        <v>492</v>
      </c>
      <c r="V31">
        <v>901920</v>
      </c>
      <c r="W31" t="s">
        <v>493</v>
      </c>
      <c r="X31">
        <v>8</v>
      </c>
      <c r="Y31" t="s">
        <v>494</v>
      </c>
      <c r="Z31">
        <v>707361</v>
      </c>
      <c r="AD31">
        <v>707361</v>
      </c>
      <c r="AH31">
        <v>0</v>
      </c>
      <c r="AK31" t="str">
        <f t="shared" si="0"/>
        <v>Turkey</v>
      </c>
      <c r="AL31">
        <v>10178501</v>
      </c>
      <c r="AM31">
        <v>30</v>
      </c>
      <c r="AO31" s="49">
        <f t="shared" si="2"/>
        <v>0.10178501</v>
      </c>
      <c r="AP31" s="35">
        <f t="shared" si="1"/>
        <v>1.3957033506184463E-3</v>
      </c>
    </row>
    <row r="32" spans="1:42">
      <c r="A32" t="s">
        <v>487</v>
      </c>
      <c r="B32">
        <v>2018</v>
      </c>
      <c r="C32">
        <v>2018</v>
      </c>
      <c r="D32">
        <v>2018</v>
      </c>
      <c r="E32">
        <v>6</v>
      </c>
      <c r="F32">
        <v>1</v>
      </c>
      <c r="G32">
        <v>2</v>
      </c>
      <c r="H32" t="s">
        <v>488</v>
      </c>
      <c r="I32">
        <v>616</v>
      </c>
      <c r="J32" t="s">
        <v>553</v>
      </c>
      <c r="K32" t="s">
        <v>554</v>
      </c>
      <c r="L32">
        <v>0</v>
      </c>
      <c r="M32" t="s">
        <v>491</v>
      </c>
      <c r="N32" t="s">
        <v>492</v>
      </c>
      <c r="V32">
        <v>901920</v>
      </c>
      <c r="W32" t="s">
        <v>493</v>
      </c>
      <c r="X32">
        <v>8</v>
      </c>
      <c r="Y32" t="s">
        <v>494</v>
      </c>
      <c r="Z32">
        <v>378724</v>
      </c>
      <c r="AD32">
        <v>378724</v>
      </c>
      <c r="AH32">
        <v>6</v>
      </c>
      <c r="AK32" t="str">
        <f t="shared" si="0"/>
        <v>Poland</v>
      </c>
      <c r="AL32">
        <v>9935255</v>
      </c>
      <c r="AM32">
        <v>31</v>
      </c>
      <c r="AO32" s="49">
        <f t="shared" si="2"/>
        <v>9.9352549999999998E-2</v>
      </c>
      <c r="AP32" s="35">
        <f t="shared" si="1"/>
        <v>1.3623488068379294E-3</v>
      </c>
    </row>
    <row r="33" spans="1:42">
      <c r="A33" t="s">
        <v>487</v>
      </c>
      <c r="B33">
        <v>2018</v>
      </c>
      <c r="C33">
        <v>2018</v>
      </c>
      <c r="D33">
        <v>2018</v>
      </c>
      <c r="E33">
        <v>6</v>
      </c>
      <c r="F33">
        <v>1</v>
      </c>
      <c r="G33">
        <v>2</v>
      </c>
      <c r="H33" t="s">
        <v>488</v>
      </c>
      <c r="I33">
        <v>76</v>
      </c>
      <c r="J33" t="s">
        <v>555</v>
      </c>
      <c r="K33" t="s">
        <v>556</v>
      </c>
      <c r="L33">
        <v>0</v>
      </c>
      <c r="M33" t="s">
        <v>491</v>
      </c>
      <c r="N33" t="s">
        <v>492</v>
      </c>
      <c r="V33">
        <v>901920</v>
      </c>
      <c r="W33" t="s">
        <v>493</v>
      </c>
      <c r="X33">
        <v>8</v>
      </c>
      <c r="Y33" t="s">
        <v>494</v>
      </c>
      <c r="Z33">
        <v>81702</v>
      </c>
      <c r="AD33">
        <v>66028</v>
      </c>
      <c r="AH33">
        <v>6</v>
      </c>
      <c r="AK33" t="str">
        <f t="shared" si="0"/>
        <v>Brazil</v>
      </c>
      <c r="AL33">
        <v>9437385</v>
      </c>
      <c r="AM33">
        <v>32</v>
      </c>
      <c r="AO33" s="49">
        <f t="shared" si="2"/>
        <v>9.4373849999999995E-2</v>
      </c>
      <c r="AP33" s="35">
        <f t="shared" si="1"/>
        <v>1.2940795374069586E-3</v>
      </c>
    </row>
    <row r="34" spans="1:42">
      <c r="A34" t="s">
        <v>487</v>
      </c>
      <c r="B34">
        <v>2018</v>
      </c>
      <c r="C34">
        <v>2018</v>
      </c>
      <c r="D34">
        <v>2018</v>
      </c>
      <c r="E34">
        <v>6</v>
      </c>
      <c r="F34">
        <v>1</v>
      </c>
      <c r="G34">
        <v>2</v>
      </c>
      <c r="H34" t="s">
        <v>488</v>
      </c>
      <c r="I34">
        <v>360</v>
      </c>
      <c r="J34" t="s">
        <v>557</v>
      </c>
      <c r="K34" t="s">
        <v>558</v>
      </c>
      <c r="L34">
        <v>0</v>
      </c>
      <c r="M34" t="s">
        <v>491</v>
      </c>
      <c r="N34" t="s">
        <v>492</v>
      </c>
      <c r="V34">
        <v>901920</v>
      </c>
      <c r="W34" t="s">
        <v>493</v>
      </c>
      <c r="X34">
        <v>8</v>
      </c>
      <c r="Y34" t="s">
        <v>494</v>
      </c>
      <c r="Z34">
        <v>363956</v>
      </c>
      <c r="AD34">
        <v>363956</v>
      </c>
      <c r="AH34">
        <v>0</v>
      </c>
      <c r="AK34" t="str">
        <f t="shared" ref="AK34:AK65" si="3">J34</f>
        <v>Indonesia</v>
      </c>
      <c r="AL34">
        <v>9038794</v>
      </c>
      <c r="AM34">
        <v>33</v>
      </c>
      <c r="AO34" s="49">
        <f t="shared" si="2"/>
        <v>9.038794E-2</v>
      </c>
      <c r="AP34" s="35">
        <f t="shared" ref="AP34:AP65" si="4">AL34/$AR$3</f>
        <v>1.239423670671144E-3</v>
      </c>
    </row>
    <row r="35" spans="1:42">
      <c r="A35" t="s">
        <v>487</v>
      </c>
      <c r="B35">
        <v>2018</v>
      </c>
      <c r="C35">
        <v>2018</v>
      </c>
      <c r="D35">
        <v>2018</v>
      </c>
      <c r="E35">
        <v>6</v>
      </c>
      <c r="F35">
        <v>1</v>
      </c>
      <c r="G35">
        <v>2</v>
      </c>
      <c r="H35" t="s">
        <v>488</v>
      </c>
      <c r="I35">
        <v>704</v>
      </c>
      <c r="J35" t="s">
        <v>559</v>
      </c>
      <c r="K35" t="s">
        <v>560</v>
      </c>
      <c r="L35">
        <v>0</v>
      </c>
      <c r="M35" t="s">
        <v>491</v>
      </c>
      <c r="N35" t="s">
        <v>492</v>
      </c>
      <c r="V35">
        <v>901920</v>
      </c>
      <c r="W35" t="s">
        <v>493</v>
      </c>
      <c r="X35">
        <v>8</v>
      </c>
      <c r="Y35" t="s">
        <v>494</v>
      </c>
      <c r="Z35">
        <v>69270</v>
      </c>
      <c r="AD35">
        <v>69270</v>
      </c>
      <c r="AH35">
        <v>6</v>
      </c>
      <c r="AK35" t="str">
        <f t="shared" si="3"/>
        <v>Viet Nam</v>
      </c>
      <c r="AL35">
        <v>7981488</v>
      </c>
      <c r="AM35">
        <v>34</v>
      </c>
      <c r="AO35" s="49">
        <f t="shared" si="2"/>
        <v>7.9814880000000005E-2</v>
      </c>
      <c r="AP35" s="35">
        <f t="shared" si="4"/>
        <v>1.0944430368008925E-3</v>
      </c>
    </row>
    <row r="36" spans="1:42">
      <c r="A36" t="s">
        <v>487</v>
      </c>
      <c r="B36">
        <v>2018</v>
      </c>
      <c r="C36">
        <v>2018</v>
      </c>
      <c r="D36">
        <v>2018</v>
      </c>
      <c r="E36">
        <v>6</v>
      </c>
      <c r="F36">
        <v>1</v>
      </c>
      <c r="G36">
        <v>2</v>
      </c>
      <c r="H36" t="s">
        <v>488</v>
      </c>
      <c r="I36">
        <v>699</v>
      </c>
      <c r="J36" t="s">
        <v>561</v>
      </c>
      <c r="K36" t="s">
        <v>562</v>
      </c>
      <c r="L36">
        <v>0</v>
      </c>
      <c r="M36" t="s">
        <v>491</v>
      </c>
      <c r="N36" t="s">
        <v>492</v>
      </c>
      <c r="V36">
        <v>901920</v>
      </c>
      <c r="W36" t="s">
        <v>493</v>
      </c>
      <c r="X36">
        <v>8</v>
      </c>
      <c r="Y36" t="s">
        <v>494</v>
      </c>
      <c r="Z36">
        <v>66451</v>
      </c>
      <c r="AD36">
        <v>66451</v>
      </c>
      <c r="AH36">
        <v>6</v>
      </c>
      <c r="AK36" t="str">
        <f t="shared" si="3"/>
        <v>India</v>
      </c>
      <c r="AL36">
        <v>7656696</v>
      </c>
      <c r="AM36">
        <v>35</v>
      </c>
      <c r="AO36" s="49">
        <f t="shared" si="2"/>
        <v>7.6566960000000003E-2</v>
      </c>
      <c r="AP36" s="35">
        <f t="shared" si="4"/>
        <v>1.0499066868359943E-3</v>
      </c>
    </row>
    <row r="37" spans="1:42">
      <c r="A37" t="s">
        <v>487</v>
      </c>
      <c r="B37">
        <v>2018</v>
      </c>
      <c r="C37">
        <v>2018</v>
      </c>
      <c r="D37">
        <v>2018</v>
      </c>
      <c r="E37">
        <v>6</v>
      </c>
      <c r="F37">
        <v>1</v>
      </c>
      <c r="G37">
        <v>2</v>
      </c>
      <c r="H37" t="s">
        <v>488</v>
      </c>
      <c r="I37">
        <v>300</v>
      </c>
      <c r="J37" t="s">
        <v>563</v>
      </c>
      <c r="K37" t="s">
        <v>564</v>
      </c>
      <c r="L37">
        <v>0</v>
      </c>
      <c r="M37" t="s">
        <v>491</v>
      </c>
      <c r="N37" t="s">
        <v>492</v>
      </c>
      <c r="V37">
        <v>901920</v>
      </c>
      <c r="W37" t="s">
        <v>493</v>
      </c>
      <c r="X37">
        <v>8</v>
      </c>
      <c r="Y37" t="s">
        <v>494</v>
      </c>
      <c r="Z37">
        <v>165152</v>
      </c>
      <c r="AD37">
        <v>165152</v>
      </c>
      <c r="AH37">
        <v>0</v>
      </c>
      <c r="AK37" t="str">
        <f t="shared" si="3"/>
        <v>Greece</v>
      </c>
      <c r="AL37">
        <v>5928635</v>
      </c>
      <c r="AM37">
        <v>36</v>
      </c>
      <c r="AO37" s="49">
        <f t="shared" si="2"/>
        <v>5.9286350000000002E-2</v>
      </c>
      <c r="AP37" s="35">
        <f t="shared" si="4"/>
        <v>8.1295032874622621E-4</v>
      </c>
    </row>
    <row r="38" spans="1:42">
      <c r="A38" t="s">
        <v>487</v>
      </c>
      <c r="B38">
        <v>2018</v>
      </c>
      <c r="C38">
        <v>2018</v>
      </c>
      <c r="D38">
        <v>2018</v>
      </c>
      <c r="E38">
        <v>6</v>
      </c>
      <c r="F38">
        <v>1</v>
      </c>
      <c r="G38">
        <v>2</v>
      </c>
      <c r="H38" t="s">
        <v>488</v>
      </c>
      <c r="I38">
        <v>348</v>
      </c>
      <c r="J38" t="s">
        <v>565</v>
      </c>
      <c r="K38" t="s">
        <v>566</v>
      </c>
      <c r="L38">
        <v>0</v>
      </c>
      <c r="M38" t="s">
        <v>491</v>
      </c>
      <c r="N38" t="s">
        <v>492</v>
      </c>
      <c r="V38">
        <v>901920</v>
      </c>
      <c r="W38" t="s">
        <v>493</v>
      </c>
      <c r="X38">
        <v>8</v>
      </c>
      <c r="Y38" t="s">
        <v>494</v>
      </c>
      <c r="Z38">
        <v>113590</v>
      </c>
      <c r="AD38">
        <v>113590</v>
      </c>
      <c r="AH38">
        <v>6</v>
      </c>
      <c r="AK38" t="str">
        <f t="shared" si="3"/>
        <v>Hungary</v>
      </c>
      <c r="AL38">
        <v>5330869</v>
      </c>
      <c r="AM38">
        <v>37</v>
      </c>
      <c r="AO38" s="49">
        <f t="shared" si="2"/>
        <v>5.3308689999999999E-2</v>
      </c>
      <c r="AP38" s="35">
        <f t="shared" si="4"/>
        <v>7.3098305192562303E-4</v>
      </c>
    </row>
    <row r="39" spans="1:42">
      <c r="A39" t="s">
        <v>487</v>
      </c>
      <c r="B39">
        <v>2018</v>
      </c>
      <c r="C39">
        <v>2018</v>
      </c>
      <c r="D39">
        <v>2018</v>
      </c>
      <c r="E39">
        <v>6</v>
      </c>
      <c r="F39">
        <v>1</v>
      </c>
      <c r="G39">
        <v>2</v>
      </c>
      <c r="H39" t="s">
        <v>488</v>
      </c>
      <c r="I39">
        <v>246</v>
      </c>
      <c r="J39" t="s">
        <v>567</v>
      </c>
      <c r="K39" t="s">
        <v>568</v>
      </c>
      <c r="L39">
        <v>0</v>
      </c>
      <c r="M39" t="s">
        <v>491</v>
      </c>
      <c r="N39" t="s">
        <v>492</v>
      </c>
      <c r="V39">
        <v>901920</v>
      </c>
      <c r="W39" t="s">
        <v>493</v>
      </c>
      <c r="X39">
        <v>8</v>
      </c>
      <c r="Y39" t="s">
        <v>494</v>
      </c>
      <c r="Z39">
        <v>28818</v>
      </c>
      <c r="AD39">
        <v>28818</v>
      </c>
      <c r="AH39">
        <v>6</v>
      </c>
      <c r="AK39" t="str">
        <f t="shared" si="3"/>
        <v>Finland</v>
      </c>
      <c r="AL39">
        <v>4804170</v>
      </c>
      <c r="AM39">
        <v>38</v>
      </c>
      <c r="AO39" s="49">
        <f t="shared" si="2"/>
        <v>4.80417E-2</v>
      </c>
      <c r="AP39" s="35">
        <f t="shared" si="4"/>
        <v>6.5876067271011926E-4</v>
      </c>
    </row>
    <row r="40" spans="1:42">
      <c r="A40" t="s">
        <v>487</v>
      </c>
      <c r="B40">
        <v>2018</v>
      </c>
      <c r="C40">
        <v>2018</v>
      </c>
      <c r="D40">
        <v>2018</v>
      </c>
      <c r="E40">
        <v>6</v>
      </c>
      <c r="F40">
        <v>1</v>
      </c>
      <c r="G40">
        <v>2</v>
      </c>
      <c r="H40" t="s">
        <v>488</v>
      </c>
      <c r="I40">
        <v>643</v>
      </c>
      <c r="J40" t="s">
        <v>569</v>
      </c>
      <c r="K40" t="s">
        <v>570</v>
      </c>
      <c r="L40">
        <v>0</v>
      </c>
      <c r="M40" t="s">
        <v>491</v>
      </c>
      <c r="N40" t="s">
        <v>492</v>
      </c>
      <c r="V40">
        <v>901920</v>
      </c>
      <c r="W40" t="s">
        <v>493</v>
      </c>
      <c r="X40">
        <v>8</v>
      </c>
      <c r="Y40" t="s">
        <v>494</v>
      </c>
      <c r="Z40">
        <v>124996</v>
      </c>
      <c r="AD40">
        <v>124996</v>
      </c>
      <c r="AH40">
        <v>0</v>
      </c>
      <c r="AK40" t="str">
        <f t="shared" si="3"/>
        <v>Russian Federation</v>
      </c>
      <c r="AL40">
        <v>4786482</v>
      </c>
      <c r="AM40">
        <v>39</v>
      </c>
      <c r="AO40" s="49">
        <f t="shared" si="2"/>
        <v>4.7864820000000002E-2</v>
      </c>
      <c r="AP40" s="35">
        <f t="shared" si="4"/>
        <v>6.5633524672001136E-4</v>
      </c>
    </row>
    <row r="41" spans="1:42">
      <c r="A41" t="s">
        <v>487</v>
      </c>
      <c r="B41">
        <v>2018</v>
      </c>
      <c r="C41">
        <v>2018</v>
      </c>
      <c r="D41">
        <v>2018</v>
      </c>
      <c r="E41">
        <v>6</v>
      </c>
      <c r="F41">
        <v>1</v>
      </c>
      <c r="G41">
        <v>2</v>
      </c>
      <c r="H41" t="s">
        <v>488</v>
      </c>
      <c r="I41">
        <v>233</v>
      </c>
      <c r="J41" t="s">
        <v>571</v>
      </c>
      <c r="K41" t="s">
        <v>572</v>
      </c>
      <c r="L41">
        <v>0</v>
      </c>
      <c r="M41" t="s">
        <v>491</v>
      </c>
      <c r="N41" t="s">
        <v>492</v>
      </c>
      <c r="V41">
        <v>901920</v>
      </c>
      <c r="W41" t="s">
        <v>493</v>
      </c>
      <c r="X41">
        <v>8</v>
      </c>
      <c r="Y41" t="s">
        <v>494</v>
      </c>
      <c r="Z41">
        <v>106210</v>
      </c>
      <c r="AD41">
        <v>106210</v>
      </c>
      <c r="AH41">
        <v>0</v>
      </c>
      <c r="AK41" t="str">
        <f t="shared" si="3"/>
        <v>Estonia</v>
      </c>
      <c r="AL41">
        <v>3935486</v>
      </c>
      <c r="AM41">
        <v>40</v>
      </c>
      <c r="AO41" s="49">
        <f t="shared" si="2"/>
        <v>3.9354859999999998E-2</v>
      </c>
      <c r="AP41" s="35">
        <f t="shared" si="4"/>
        <v>5.3964439326694444E-4</v>
      </c>
    </row>
    <row r="42" spans="1:42">
      <c r="A42" t="s">
        <v>487</v>
      </c>
      <c r="B42">
        <v>2018</v>
      </c>
      <c r="C42">
        <v>2018</v>
      </c>
      <c r="D42">
        <v>2018</v>
      </c>
      <c r="E42">
        <v>6</v>
      </c>
      <c r="F42">
        <v>1</v>
      </c>
      <c r="G42">
        <v>2</v>
      </c>
      <c r="H42" t="s">
        <v>488</v>
      </c>
      <c r="I42">
        <v>100</v>
      </c>
      <c r="J42" t="s">
        <v>573</v>
      </c>
      <c r="K42" t="s">
        <v>574</v>
      </c>
      <c r="L42">
        <v>0</v>
      </c>
      <c r="M42" t="s">
        <v>491</v>
      </c>
      <c r="N42" t="s">
        <v>492</v>
      </c>
      <c r="V42">
        <v>901920</v>
      </c>
      <c r="W42" t="s">
        <v>493</v>
      </c>
      <c r="X42">
        <v>8</v>
      </c>
      <c r="Y42" t="s">
        <v>494</v>
      </c>
      <c r="Z42">
        <v>107465</v>
      </c>
      <c r="AD42">
        <v>107465</v>
      </c>
      <c r="AH42">
        <v>0</v>
      </c>
      <c r="AK42" t="str">
        <f t="shared" si="3"/>
        <v>Bulgaria</v>
      </c>
      <c r="AL42">
        <v>2943302</v>
      </c>
      <c r="AM42">
        <v>41</v>
      </c>
      <c r="AO42" s="49">
        <f t="shared" si="2"/>
        <v>2.9433020000000001E-2</v>
      </c>
      <c r="AP42" s="35">
        <f t="shared" si="4"/>
        <v>4.0359346266036368E-4</v>
      </c>
    </row>
    <row r="43" spans="1:42">
      <c r="A43" t="s">
        <v>487</v>
      </c>
      <c r="B43">
        <v>2018</v>
      </c>
      <c r="C43">
        <v>2018</v>
      </c>
      <c r="D43">
        <v>2018</v>
      </c>
      <c r="E43">
        <v>6</v>
      </c>
      <c r="F43">
        <v>1</v>
      </c>
      <c r="G43">
        <v>2</v>
      </c>
      <c r="H43" t="s">
        <v>488</v>
      </c>
      <c r="I43">
        <v>705</v>
      </c>
      <c r="J43" t="s">
        <v>575</v>
      </c>
      <c r="K43" t="s">
        <v>576</v>
      </c>
      <c r="L43">
        <v>0</v>
      </c>
      <c r="M43" t="s">
        <v>491</v>
      </c>
      <c r="N43" t="s">
        <v>492</v>
      </c>
      <c r="V43">
        <v>901920</v>
      </c>
      <c r="W43" t="s">
        <v>493</v>
      </c>
      <c r="X43">
        <v>8</v>
      </c>
      <c r="Y43" t="s">
        <v>494</v>
      </c>
      <c r="Z43">
        <v>22652</v>
      </c>
      <c r="AD43">
        <v>22652</v>
      </c>
      <c r="AH43">
        <v>0</v>
      </c>
      <c r="AK43" t="str">
        <f t="shared" si="3"/>
        <v>Slovenia</v>
      </c>
      <c r="AL43">
        <v>2669650</v>
      </c>
      <c r="AM43">
        <v>42</v>
      </c>
      <c r="AO43" s="49">
        <f t="shared" si="2"/>
        <v>2.6696500000000001E-2</v>
      </c>
      <c r="AP43" s="35">
        <f t="shared" si="4"/>
        <v>3.6606956662661185E-4</v>
      </c>
    </row>
    <row r="44" spans="1:42">
      <c r="A44" t="s">
        <v>487</v>
      </c>
      <c r="B44">
        <v>2018</v>
      </c>
      <c r="C44">
        <v>2018</v>
      </c>
      <c r="D44">
        <v>2018</v>
      </c>
      <c r="E44">
        <v>6</v>
      </c>
      <c r="F44">
        <v>1</v>
      </c>
      <c r="G44">
        <v>2</v>
      </c>
      <c r="H44" t="s">
        <v>488</v>
      </c>
      <c r="I44">
        <v>764</v>
      </c>
      <c r="J44" t="s">
        <v>577</v>
      </c>
      <c r="K44" t="s">
        <v>578</v>
      </c>
      <c r="L44">
        <v>0</v>
      </c>
      <c r="M44" t="s">
        <v>491</v>
      </c>
      <c r="N44" t="s">
        <v>492</v>
      </c>
      <c r="V44">
        <v>901920</v>
      </c>
      <c r="W44" t="s">
        <v>493</v>
      </c>
      <c r="X44">
        <v>8</v>
      </c>
      <c r="Y44" t="s">
        <v>494</v>
      </c>
      <c r="Z44">
        <v>122382</v>
      </c>
      <c r="AD44">
        <v>122382</v>
      </c>
      <c r="AH44">
        <v>6</v>
      </c>
      <c r="AK44" t="str">
        <f t="shared" si="3"/>
        <v>Thailand</v>
      </c>
      <c r="AL44">
        <v>2345325</v>
      </c>
      <c r="AM44">
        <v>43</v>
      </c>
      <c r="AO44" s="49">
        <f t="shared" si="2"/>
        <v>2.3453249999999998E-2</v>
      </c>
      <c r="AP44" s="35">
        <f t="shared" si="4"/>
        <v>3.2159725295396714E-4</v>
      </c>
    </row>
    <row r="45" spans="1:42">
      <c r="A45" t="s">
        <v>487</v>
      </c>
      <c r="B45">
        <v>2018</v>
      </c>
      <c r="C45">
        <v>2018</v>
      </c>
      <c r="D45">
        <v>2018</v>
      </c>
      <c r="E45">
        <v>6</v>
      </c>
      <c r="F45">
        <v>1</v>
      </c>
      <c r="G45">
        <v>2</v>
      </c>
      <c r="H45" t="s">
        <v>488</v>
      </c>
      <c r="I45">
        <v>208</v>
      </c>
      <c r="J45" t="s">
        <v>579</v>
      </c>
      <c r="K45" t="s">
        <v>580</v>
      </c>
      <c r="L45">
        <v>0</v>
      </c>
      <c r="M45" t="s">
        <v>491</v>
      </c>
      <c r="N45" t="s">
        <v>492</v>
      </c>
      <c r="V45">
        <v>901920</v>
      </c>
      <c r="W45" t="s">
        <v>493</v>
      </c>
      <c r="X45">
        <v>8</v>
      </c>
      <c r="Y45" t="s">
        <v>494</v>
      </c>
      <c r="Z45">
        <v>19543</v>
      </c>
      <c r="AD45">
        <v>19543</v>
      </c>
      <c r="AH45">
        <v>6</v>
      </c>
      <c r="AK45" t="str">
        <f t="shared" si="3"/>
        <v>Denmark</v>
      </c>
      <c r="AL45">
        <v>2251792</v>
      </c>
      <c r="AM45">
        <v>44</v>
      </c>
      <c r="AO45" s="49">
        <f t="shared" si="2"/>
        <v>2.251792E-2</v>
      </c>
      <c r="AP45" s="35">
        <f t="shared" si="4"/>
        <v>3.0877175718662428E-4</v>
      </c>
    </row>
    <row r="46" spans="1:42">
      <c r="A46" t="s">
        <v>509</v>
      </c>
      <c r="B46">
        <v>2018</v>
      </c>
      <c r="C46">
        <v>2018</v>
      </c>
      <c r="D46">
        <v>2018</v>
      </c>
      <c r="E46">
        <v>6</v>
      </c>
      <c r="F46">
        <v>1</v>
      </c>
      <c r="G46">
        <v>2</v>
      </c>
      <c r="H46" t="s">
        <v>488</v>
      </c>
      <c r="I46">
        <v>804</v>
      </c>
      <c r="J46" t="s">
        <v>581</v>
      </c>
      <c r="K46" t="s">
        <v>582</v>
      </c>
      <c r="L46">
        <v>0</v>
      </c>
      <c r="M46" t="s">
        <v>491</v>
      </c>
      <c r="N46" t="s">
        <v>492</v>
      </c>
      <c r="V46">
        <v>901920</v>
      </c>
      <c r="W46" t="s">
        <v>493</v>
      </c>
      <c r="X46">
        <v>8</v>
      </c>
      <c r="Y46" t="s">
        <v>494</v>
      </c>
      <c r="Z46">
        <v>81046</v>
      </c>
      <c r="AD46">
        <v>81046</v>
      </c>
      <c r="AH46">
        <v>0</v>
      </c>
      <c r="AK46" t="str">
        <f t="shared" si="3"/>
        <v>Ukraine</v>
      </c>
      <c r="AL46">
        <v>2245141</v>
      </c>
      <c r="AM46">
        <v>45</v>
      </c>
      <c r="AO46" s="49">
        <f t="shared" si="2"/>
        <v>2.2451410000000002E-2</v>
      </c>
      <c r="AP46" s="35">
        <f t="shared" si="4"/>
        <v>3.0785975423206711E-4</v>
      </c>
    </row>
    <row r="47" spans="1:42">
      <c r="A47" t="s">
        <v>487</v>
      </c>
      <c r="B47">
        <v>2018</v>
      </c>
      <c r="C47">
        <v>2018</v>
      </c>
      <c r="D47">
        <v>2018</v>
      </c>
      <c r="E47">
        <v>6</v>
      </c>
      <c r="F47">
        <v>1</v>
      </c>
      <c r="G47">
        <v>2</v>
      </c>
      <c r="H47" t="s">
        <v>488</v>
      </c>
      <c r="I47">
        <v>703</v>
      </c>
      <c r="J47" t="s">
        <v>583</v>
      </c>
      <c r="K47" t="s">
        <v>584</v>
      </c>
      <c r="L47">
        <v>0</v>
      </c>
      <c r="M47" t="s">
        <v>491</v>
      </c>
      <c r="N47" t="s">
        <v>492</v>
      </c>
      <c r="V47">
        <v>901920</v>
      </c>
      <c r="W47" t="s">
        <v>493</v>
      </c>
      <c r="X47">
        <v>8</v>
      </c>
      <c r="Y47" t="s">
        <v>494</v>
      </c>
      <c r="Z47">
        <v>19856</v>
      </c>
      <c r="AD47">
        <v>19856</v>
      </c>
      <c r="AH47">
        <v>0</v>
      </c>
      <c r="AK47" t="str">
        <f t="shared" si="3"/>
        <v>Slovakia</v>
      </c>
      <c r="AL47">
        <v>2234303</v>
      </c>
      <c r="AM47">
        <v>46</v>
      </c>
      <c r="AO47" s="49">
        <f t="shared" si="2"/>
        <v>2.234303E-2</v>
      </c>
      <c r="AP47" s="35">
        <f t="shared" si="4"/>
        <v>3.0637361861013195E-4</v>
      </c>
    </row>
    <row r="48" spans="1:42">
      <c r="A48" t="s">
        <v>487</v>
      </c>
      <c r="B48">
        <v>2018</v>
      </c>
      <c r="C48">
        <v>2018</v>
      </c>
      <c r="D48">
        <v>2018</v>
      </c>
      <c r="E48">
        <v>6</v>
      </c>
      <c r="F48">
        <v>1</v>
      </c>
      <c r="G48">
        <v>2</v>
      </c>
      <c r="H48" t="s">
        <v>488</v>
      </c>
      <c r="I48">
        <v>710</v>
      </c>
      <c r="J48" t="s">
        <v>585</v>
      </c>
      <c r="K48" t="s">
        <v>586</v>
      </c>
      <c r="L48">
        <v>0</v>
      </c>
      <c r="M48" t="s">
        <v>491</v>
      </c>
      <c r="N48" t="s">
        <v>492</v>
      </c>
      <c r="V48">
        <v>901920</v>
      </c>
      <c r="W48" t="s">
        <v>493</v>
      </c>
      <c r="X48">
        <v>8</v>
      </c>
      <c r="Y48" t="s">
        <v>494</v>
      </c>
      <c r="Z48">
        <v>80405</v>
      </c>
      <c r="AD48">
        <v>80405</v>
      </c>
      <c r="AH48">
        <v>0</v>
      </c>
      <c r="AK48" t="str">
        <f t="shared" si="3"/>
        <v>South Africa</v>
      </c>
      <c r="AL48">
        <v>2190359</v>
      </c>
      <c r="AM48">
        <v>47</v>
      </c>
      <c r="AO48" s="49">
        <f t="shared" si="2"/>
        <v>2.1903590000000001E-2</v>
      </c>
      <c r="AP48" s="35">
        <f t="shared" si="4"/>
        <v>3.0034789949495212E-4</v>
      </c>
    </row>
    <row r="49" spans="1:42">
      <c r="A49" t="s">
        <v>487</v>
      </c>
      <c r="B49">
        <v>2018</v>
      </c>
      <c r="C49">
        <v>2018</v>
      </c>
      <c r="D49">
        <v>2018</v>
      </c>
      <c r="E49">
        <v>6</v>
      </c>
      <c r="F49">
        <v>1</v>
      </c>
      <c r="G49">
        <v>2</v>
      </c>
      <c r="H49" t="s">
        <v>488</v>
      </c>
      <c r="I49">
        <v>112</v>
      </c>
      <c r="J49" t="s">
        <v>587</v>
      </c>
      <c r="K49" t="s">
        <v>588</v>
      </c>
      <c r="L49">
        <v>0</v>
      </c>
      <c r="M49" t="s">
        <v>491</v>
      </c>
      <c r="N49" t="s">
        <v>492</v>
      </c>
      <c r="V49">
        <v>901920</v>
      </c>
      <c r="W49" t="s">
        <v>493</v>
      </c>
      <c r="X49">
        <v>8</v>
      </c>
      <c r="Y49" t="s">
        <v>494</v>
      </c>
      <c r="Z49">
        <v>73295</v>
      </c>
      <c r="AD49">
        <v>73295</v>
      </c>
      <c r="AH49">
        <v>0</v>
      </c>
      <c r="AK49" t="str">
        <f t="shared" si="3"/>
        <v>Belarus</v>
      </c>
      <c r="AL49">
        <v>1401400</v>
      </c>
      <c r="AM49">
        <v>48</v>
      </c>
      <c r="AO49" s="49">
        <f t="shared" si="2"/>
        <v>1.4014E-2</v>
      </c>
      <c r="AP49" s="35">
        <f t="shared" si="4"/>
        <v>1.9216372583317432E-4</v>
      </c>
    </row>
    <row r="50" spans="1:42">
      <c r="A50" t="s">
        <v>487</v>
      </c>
      <c r="B50">
        <v>2018</v>
      </c>
      <c r="C50">
        <v>2018</v>
      </c>
      <c r="D50">
        <v>2018</v>
      </c>
      <c r="E50">
        <v>6</v>
      </c>
      <c r="F50">
        <v>1</v>
      </c>
      <c r="G50">
        <v>2</v>
      </c>
      <c r="H50" t="s">
        <v>488</v>
      </c>
      <c r="I50">
        <v>688</v>
      </c>
      <c r="J50" t="s">
        <v>589</v>
      </c>
      <c r="K50" t="s">
        <v>590</v>
      </c>
      <c r="L50">
        <v>0</v>
      </c>
      <c r="M50" t="s">
        <v>491</v>
      </c>
      <c r="N50" t="s">
        <v>492</v>
      </c>
      <c r="V50">
        <v>901920</v>
      </c>
      <c r="W50" t="s">
        <v>493</v>
      </c>
      <c r="X50">
        <v>8</v>
      </c>
      <c r="Y50" t="s">
        <v>494</v>
      </c>
      <c r="Z50">
        <v>16923</v>
      </c>
      <c r="AD50">
        <v>16923</v>
      </c>
      <c r="AH50">
        <v>6</v>
      </c>
      <c r="AK50" t="str">
        <f t="shared" si="3"/>
        <v>Serbia</v>
      </c>
      <c r="AL50">
        <v>1128088</v>
      </c>
      <c r="AM50">
        <v>49</v>
      </c>
      <c r="AO50" s="49">
        <f t="shared" si="2"/>
        <v>1.128088E-2</v>
      </c>
      <c r="AP50" s="35">
        <f t="shared" si="4"/>
        <v>1.5468645151112741E-4</v>
      </c>
    </row>
    <row r="51" spans="1:42">
      <c r="A51" t="s">
        <v>487</v>
      </c>
      <c r="B51">
        <v>2018</v>
      </c>
      <c r="C51">
        <v>2018</v>
      </c>
      <c r="D51">
        <v>2018</v>
      </c>
      <c r="E51">
        <v>6</v>
      </c>
      <c r="F51">
        <v>1</v>
      </c>
      <c r="G51">
        <v>2</v>
      </c>
      <c r="H51" t="s">
        <v>488</v>
      </c>
      <c r="I51">
        <v>579</v>
      </c>
      <c r="J51" t="s">
        <v>591</v>
      </c>
      <c r="K51" t="s">
        <v>592</v>
      </c>
      <c r="L51">
        <v>0</v>
      </c>
      <c r="M51" t="s">
        <v>491</v>
      </c>
      <c r="N51" t="s">
        <v>492</v>
      </c>
      <c r="V51">
        <v>901920</v>
      </c>
      <c r="W51" t="s">
        <v>493</v>
      </c>
      <c r="X51">
        <v>8</v>
      </c>
      <c r="Y51" t="s">
        <v>494</v>
      </c>
      <c r="Z51">
        <v>25272</v>
      </c>
      <c r="AD51">
        <v>25272</v>
      </c>
      <c r="AH51">
        <v>0</v>
      </c>
      <c r="AK51" t="str">
        <f t="shared" si="3"/>
        <v>Norway</v>
      </c>
      <c r="AL51">
        <v>1116571</v>
      </c>
      <c r="AM51">
        <v>50</v>
      </c>
      <c r="AO51" s="49">
        <f t="shared" si="2"/>
        <v>1.1165710000000001E-2</v>
      </c>
      <c r="AP51" s="35">
        <f t="shared" si="4"/>
        <v>1.5310720958846389E-4</v>
      </c>
    </row>
    <row r="52" spans="1:42">
      <c r="A52" t="s">
        <v>487</v>
      </c>
      <c r="B52">
        <v>2018</v>
      </c>
      <c r="C52">
        <v>2018</v>
      </c>
      <c r="D52">
        <v>2018</v>
      </c>
      <c r="E52">
        <v>6</v>
      </c>
      <c r="F52">
        <v>1</v>
      </c>
      <c r="G52">
        <v>2</v>
      </c>
      <c r="H52" t="s">
        <v>488</v>
      </c>
      <c r="I52">
        <v>32</v>
      </c>
      <c r="J52" t="s">
        <v>593</v>
      </c>
      <c r="K52" t="s">
        <v>594</v>
      </c>
      <c r="L52">
        <v>0</v>
      </c>
      <c r="M52" t="s">
        <v>491</v>
      </c>
      <c r="N52" t="s">
        <v>492</v>
      </c>
      <c r="V52">
        <v>901920</v>
      </c>
      <c r="W52" t="s">
        <v>493</v>
      </c>
      <c r="X52">
        <v>8</v>
      </c>
      <c r="Y52" t="s">
        <v>494</v>
      </c>
      <c r="Z52">
        <v>46798</v>
      </c>
      <c r="AD52">
        <v>46798</v>
      </c>
      <c r="AH52">
        <v>0</v>
      </c>
      <c r="AK52" t="str">
        <f t="shared" si="3"/>
        <v>Argentina</v>
      </c>
      <c r="AL52">
        <v>1077135</v>
      </c>
      <c r="AM52">
        <v>51</v>
      </c>
      <c r="AO52" s="49">
        <f t="shared" si="2"/>
        <v>1.0771350000000001E-2</v>
      </c>
      <c r="AP52" s="35">
        <f t="shared" si="4"/>
        <v>1.4769963952141873E-4</v>
      </c>
    </row>
    <row r="53" spans="1:42">
      <c r="A53" t="s">
        <v>487</v>
      </c>
      <c r="B53">
        <v>2018</v>
      </c>
      <c r="C53">
        <v>2018</v>
      </c>
      <c r="D53">
        <v>2018</v>
      </c>
      <c r="E53">
        <v>6</v>
      </c>
      <c r="F53">
        <v>1</v>
      </c>
      <c r="G53">
        <v>2</v>
      </c>
      <c r="H53" t="s">
        <v>488</v>
      </c>
      <c r="I53">
        <v>442</v>
      </c>
      <c r="J53" t="s">
        <v>595</v>
      </c>
      <c r="K53" t="s">
        <v>596</v>
      </c>
      <c r="L53">
        <v>0</v>
      </c>
      <c r="M53" t="s">
        <v>491</v>
      </c>
      <c r="N53" t="s">
        <v>492</v>
      </c>
      <c r="V53">
        <v>901920</v>
      </c>
      <c r="W53" t="s">
        <v>493</v>
      </c>
      <c r="X53">
        <v>8</v>
      </c>
      <c r="Y53" t="s">
        <v>494</v>
      </c>
      <c r="Z53">
        <v>67227</v>
      </c>
      <c r="AD53">
        <v>67227</v>
      </c>
      <c r="AH53">
        <v>0</v>
      </c>
      <c r="AK53" t="str">
        <f t="shared" si="3"/>
        <v>Luxembourg</v>
      </c>
      <c r="AL53">
        <v>968438</v>
      </c>
      <c r="AM53">
        <v>52</v>
      </c>
      <c r="AO53" s="49">
        <f t="shared" si="2"/>
        <v>9.6843799999999994E-3</v>
      </c>
      <c r="AP53" s="35">
        <f t="shared" si="4"/>
        <v>1.327948154120363E-4</v>
      </c>
    </row>
    <row r="54" spans="1:42">
      <c r="A54" t="s">
        <v>509</v>
      </c>
      <c r="B54">
        <v>2018</v>
      </c>
      <c r="C54">
        <v>2018</v>
      </c>
      <c r="D54">
        <v>2018</v>
      </c>
      <c r="E54">
        <v>6</v>
      </c>
      <c r="F54">
        <v>1</v>
      </c>
      <c r="G54">
        <v>2</v>
      </c>
      <c r="H54" t="s">
        <v>488</v>
      </c>
      <c r="I54">
        <v>686</v>
      </c>
      <c r="J54" t="s">
        <v>597</v>
      </c>
      <c r="K54" t="s">
        <v>598</v>
      </c>
      <c r="L54">
        <v>0</v>
      </c>
      <c r="M54" t="s">
        <v>491</v>
      </c>
      <c r="N54" t="s">
        <v>492</v>
      </c>
      <c r="V54">
        <v>901920</v>
      </c>
      <c r="W54" t="s">
        <v>493</v>
      </c>
      <c r="X54">
        <v>8</v>
      </c>
      <c r="Y54" t="s">
        <v>494</v>
      </c>
      <c r="Z54">
        <v>46660</v>
      </c>
      <c r="AD54">
        <v>46660</v>
      </c>
      <c r="AH54">
        <v>0</v>
      </c>
      <c r="AK54" t="str">
        <f t="shared" si="3"/>
        <v>Senegal</v>
      </c>
      <c r="AL54">
        <v>953538</v>
      </c>
      <c r="AM54">
        <v>53</v>
      </c>
      <c r="AO54" s="49">
        <f t="shared" si="2"/>
        <v>9.5353799999999996E-3</v>
      </c>
      <c r="AP54" s="35">
        <f t="shared" si="4"/>
        <v>1.3075168745790879E-4</v>
      </c>
    </row>
    <row r="55" spans="1:42">
      <c r="A55" t="s">
        <v>487</v>
      </c>
      <c r="B55">
        <v>2018</v>
      </c>
      <c r="C55">
        <v>2018</v>
      </c>
      <c r="D55">
        <v>2018</v>
      </c>
      <c r="E55">
        <v>6</v>
      </c>
      <c r="F55">
        <v>1</v>
      </c>
      <c r="G55">
        <v>2</v>
      </c>
      <c r="H55" t="s">
        <v>488</v>
      </c>
      <c r="I55">
        <v>428</v>
      </c>
      <c r="J55" t="s">
        <v>599</v>
      </c>
      <c r="K55" t="s">
        <v>600</v>
      </c>
      <c r="L55">
        <v>0</v>
      </c>
      <c r="M55" t="s">
        <v>491</v>
      </c>
      <c r="N55" t="s">
        <v>492</v>
      </c>
      <c r="V55">
        <v>901920</v>
      </c>
      <c r="W55" t="s">
        <v>493</v>
      </c>
      <c r="X55">
        <v>8</v>
      </c>
      <c r="Y55" t="s">
        <v>494</v>
      </c>
      <c r="Z55">
        <v>6333</v>
      </c>
      <c r="AD55">
        <v>6333</v>
      </c>
      <c r="AH55">
        <v>0</v>
      </c>
      <c r="AK55" t="str">
        <f t="shared" si="3"/>
        <v>Latvia</v>
      </c>
      <c r="AL55">
        <v>953490</v>
      </c>
      <c r="AM55">
        <v>54</v>
      </c>
      <c r="AO55" s="49">
        <f t="shared" si="2"/>
        <v>9.5349000000000007E-3</v>
      </c>
      <c r="AP55" s="35">
        <f t="shared" si="4"/>
        <v>1.3074510556919752E-4</v>
      </c>
    </row>
    <row r="56" spans="1:42">
      <c r="A56" t="s">
        <v>487</v>
      </c>
      <c r="B56">
        <v>2018</v>
      </c>
      <c r="C56">
        <v>2018</v>
      </c>
      <c r="D56">
        <v>2018</v>
      </c>
      <c r="E56">
        <v>6</v>
      </c>
      <c r="F56">
        <v>1</v>
      </c>
      <c r="G56">
        <v>2</v>
      </c>
      <c r="H56" t="s">
        <v>488</v>
      </c>
      <c r="I56">
        <v>620</v>
      </c>
      <c r="J56" t="s">
        <v>601</v>
      </c>
      <c r="K56" t="s">
        <v>602</v>
      </c>
      <c r="L56">
        <v>0</v>
      </c>
      <c r="M56" t="s">
        <v>491</v>
      </c>
      <c r="N56" t="s">
        <v>492</v>
      </c>
      <c r="V56">
        <v>901920</v>
      </c>
      <c r="W56" t="s">
        <v>493</v>
      </c>
      <c r="X56">
        <v>8</v>
      </c>
      <c r="Y56" t="s">
        <v>494</v>
      </c>
      <c r="Z56">
        <v>13129</v>
      </c>
      <c r="AD56">
        <v>13129</v>
      </c>
      <c r="AH56">
        <v>6</v>
      </c>
      <c r="AK56" t="str">
        <f t="shared" si="3"/>
        <v>Portugal</v>
      </c>
      <c r="AL56">
        <v>927225</v>
      </c>
      <c r="AM56">
        <v>55</v>
      </c>
      <c r="AO56" s="49">
        <f t="shared" si="2"/>
        <v>9.2722499999999992E-3</v>
      </c>
      <c r="AP56" s="35">
        <f t="shared" si="4"/>
        <v>1.2714357833999219E-4</v>
      </c>
    </row>
    <row r="57" spans="1:42">
      <c r="A57" t="s">
        <v>509</v>
      </c>
      <c r="B57">
        <v>2018</v>
      </c>
      <c r="C57">
        <v>2018</v>
      </c>
      <c r="D57">
        <v>2018</v>
      </c>
      <c r="E57">
        <v>6</v>
      </c>
      <c r="F57">
        <v>1</v>
      </c>
      <c r="G57">
        <v>2</v>
      </c>
      <c r="H57" t="s">
        <v>488</v>
      </c>
      <c r="I57">
        <v>682</v>
      </c>
      <c r="J57" t="s">
        <v>603</v>
      </c>
      <c r="K57" t="s">
        <v>604</v>
      </c>
      <c r="L57">
        <v>0</v>
      </c>
      <c r="M57" t="s">
        <v>491</v>
      </c>
      <c r="N57" t="s">
        <v>492</v>
      </c>
      <c r="V57">
        <v>901920</v>
      </c>
      <c r="W57" t="s">
        <v>493</v>
      </c>
      <c r="X57">
        <v>8</v>
      </c>
      <c r="Y57" t="s">
        <v>494</v>
      </c>
      <c r="Z57">
        <v>4939</v>
      </c>
      <c r="AD57">
        <v>4939</v>
      </c>
      <c r="AH57">
        <v>0</v>
      </c>
      <c r="AK57" t="str">
        <f t="shared" si="3"/>
        <v>Saudi Arabia</v>
      </c>
      <c r="AL57">
        <v>817386</v>
      </c>
      <c r="AM57">
        <v>56</v>
      </c>
      <c r="AO57" s="49">
        <f t="shared" si="2"/>
        <v>8.1738599999999998E-3</v>
      </c>
      <c r="AP57" s="35">
        <f t="shared" si="4"/>
        <v>1.120821601283538E-4</v>
      </c>
    </row>
    <row r="58" spans="1:42">
      <c r="A58" t="s">
        <v>487</v>
      </c>
      <c r="B58">
        <v>2018</v>
      </c>
      <c r="C58">
        <v>2018</v>
      </c>
      <c r="D58">
        <v>2018</v>
      </c>
      <c r="E58">
        <v>6</v>
      </c>
      <c r="F58">
        <v>1</v>
      </c>
      <c r="G58">
        <v>2</v>
      </c>
      <c r="H58" t="s">
        <v>488</v>
      </c>
      <c r="I58">
        <v>470</v>
      </c>
      <c r="J58" t="s">
        <v>605</v>
      </c>
      <c r="K58" t="s">
        <v>606</v>
      </c>
      <c r="L58">
        <v>0</v>
      </c>
      <c r="M58" t="s">
        <v>491</v>
      </c>
      <c r="N58" t="s">
        <v>492</v>
      </c>
      <c r="V58">
        <v>901920</v>
      </c>
      <c r="W58" t="s">
        <v>493</v>
      </c>
      <c r="X58">
        <v>8</v>
      </c>
      <c r="Y58" t="s">
        <v>494</v>
      </c>
      <c r="Z58">
        <v>22072</v>
      </c>
      <c r="AD58">
        <v>22072</v>
      </c>
      <c r="AH58">
        <v>0</v>
      </c>
      <c r="AK58" t="str">
        <f t="shared" si="3"/>
        <v>Malta</v>
      </c>
      <c r="AL58">
        <v>701830</v>
      </c>
      <c r="AM58">
        <v>57</v>
      </c>
      <c r="AO58" s="49">
        <f t="shared" si="2"/>
        <v>7.0182999999999999E-3</v>
      </c>
      <c r="AP58" s="35">
        <f t="shared" si="4"/>
        <v>9.6236811546665283E-5</v>
      </c>
    </row>
    <row r="59" spans="1:42">
      <c r="A59" t="s">
        <v>487</v>
      </c>
      <c r="B59">
        <v>2018</v>
      </c>
      <c r="C59">
        <v>2018</v>
      </c>
      <c r="D59">
        <v>2018</v>
      </c>
      <c r="E59">
        <v>6</v>
      </c>
      <c r="F59">
        <v>1</v>
      </c>
      <c r="G59">
        <v>2</v>
      </c>
      <c r="H59" t="s">
        <v>488</v>
      </c>
      <c r="I59">
        <v>400</v>
      </c>
      <c r="J59" t="s">
        <v>607</v>
      </c>
      <c r="K59" t="s">
        <v>608</v>
      </c>
      <c r="L59">
        <v>0</v>
      </c>
      <c r="M59" t="s">
        <v>491</v>
      </c>
      <c r="N59" t="s">
        <v>492</v>
      </c>
      <c r="V59">
        <v>901920</v>
      </c>
      <c r="W59" t="s">
        <v>493</v>
      </c>
      <c r="X59">
        <v>8</v>
      </c>
      <c r="Y59" t="s">
        <v>494</v>
      </c>
      <c r="Z59">
        <v>5112</v>
      </c>
      <c r="AD59">
        <v>5112</v>
      </c>
      <c r="AH59">
        <v>0</v>
      </c>
      <c r="AK59" t="str">
        <f t="shared" si="3"/>
        <v>Jordan</v>
      </c>
      <c r="AL59">
        <v>512486</v>
      </c>
      <c r="AM59">
        <v>58</v>
      </c>
      <c r="AO59" s="49">
        <f t="shared" si="2"/>
        <v>5.1248600000000002E-3</v>
      </c>
      <c r="AP59" s="35">
        <f t="shared" si="4"/>
        <v>7.0273454543556572E-5</v>
      </c>
    </row>
    <row r="60" spans="1:42">
      <c r="A60" t="s">
        <v>487</v>
      </c>
      <c r="B60">
        <v>2018</v>
      </c>
      <c r="C60">
        <v>2018</v>
      </c>
      <c r="D60">
        <v>2018</v>
      </c>
      <c r="E60">
        <v>6</v>
      </c>
      <c r="F60">
        <v>1</v>
      </c>
      <c r="G60">
        <v>2</v>
      </c>
      <c r="H60" t="s">
        <v>488</v>
      </c>
      <c r="I60">
        <v>398</v>
      </c>
      <c r="J60" t="s">
        <v>609</v>
      </c>
      <c r="K60" t="s">
        <v>610</v>
      </c>
      <c r="L60">
        <v>0</v>
      </c>
      <c r="M60" t="s">
        <v>491</v>
      </c>
      <c r="N60" t="s">
        <v>492</v>
      </c>
      <c r="V60">
        <v>901920</v>
      </c>
      <c r="W60" t="s">
        <v>493</v>
      </c>
      <c r="X60">
        <v>8</v>
      </c>
      <c r="Y60" t="s">
        <v>494</v>
      </c>
      <c r="Z60">
        <v>7794</v>
      </c>
      <c r="AD60">
        <v>7794</v>
      </c>
      <c r="AH60">
        <v>0</v>
      </c>
      <c r="AK60" t="str">
        <f t="shared" si="3"/>
        <v>Kazakhstan</v>
      </c>
      <c r="AL60">
        <v>492426</v>
      </c>
      <c r="AM60">
        <v>59</v>
      </c>
      <c r="AO60" s="49">
        <f t="shared" si="2"/>
        <v>4.9242599999999997E-3</v>
      </c>
      <c r="AP60" s="35">
        <f t="shared" si="4"/>
        <v>6.7522773552966103E-5</v>
      </c>
    </row>
    <row r="61" spans="1:42">
      <c r="A61" t="s">
        <v>487</v>
      </c>
      <c r="B61">
        <v>2018</v>
      </c>
      <c r="C61">
        <v>2018</v>
      </c>
      <c r="D61">
        <v>2018</v>
      </c>
      <c r="E61">
        <v>6</v>
      </c>
      <c r="F61">
        <v>1</v>
      </c>
      <c r="G61">
        <v>2</v>
      </c>
      <c r="H61" t="s">
        <v>488</v>
      </c>
      <c r="I61">
        <v>170</v>
      </c>
      <c r="J61" t="s">
        <v>611</v>
      </c>
      <c r="K61" t="s">
        <v>612</v>
      </c>
      <c r="L61">
        <v>0</v>
      </c>
      <c r="M61" t="s">
        <v>491</v>
      </c>
      <c r="N61" t="s">
        <v>492</v>
      </c>
      <c r="V61">
        <v>901920</v>
      </c>
      <c r="W61" t="s">
        <v>493</v>
      </c>
      <c r="X61">
        <v>8</v>
      </c>
      <c r="Y61" t="s">
        <v>494</v>
      </c>
      <c r="Z61">
        <v>16249</v>
      </c>
      <c r="AD61">
        <v>16249</v>
      </c>
      <c r="AH61">
        <v>6</v>
      </c>
      <c r="AK61" t="str">
        <f t="shared" si="3"/>
        <v>Colombia</v>
      </c>
      <c r="AL61">
        <v>393515</v>
      </c>
      <c r="AM61">
        <v>60</v>
      </c>
      <c r="AO61" s="49">
        <f t="shared" si="2"/>
        <v>3.9351500000000001E-3</v>
      </c>
      <c r="AP61" s="35">
        <f t="shared" si="4"/>
        <v>5.3959832004596542E-5</v>
      </c>
    </row>
    <row r="62" spans="1:42">
      <c r="A62" t="s">
        <v>487</v>
      </c>
      <c r="B62">
        <v>2018</v>
      </c>
      <c r="C62">
        <v>2018</v>
      </c>
      <c r="D62">
        <v>2018</v>
      </c>
      <c r="E62">
        <v>6</v>
      </c>
      <c r="F62">
        <v>1</v>
      </c>
      <c r="G62">
        <v>2</v>
      </c>
      <c r="H62" t="s">
        <v>488</v>
      </c>
      <c r="I62">
        <v>152</v>
      </c>
      <c r="J62" t="s">
        <v>613</v>
      </c>
      <c r="K62" t="s">
        <v>614</v>
      </c>
      <c r="L62">
        <v>0</v>
      </c>
      <c r="M62" t="s">
        <v>491</v>
      </c>
      <c r="N62" t="s">
        <v>492</v>
      </c>
      <c r="V62">
        <v>901920</v>
      </c>
      <c r="W62" t="s">
        <v>493</v>
      </c>
      <c r="X62">
        <v>8</v>
      </c>
      <c r="Y62" t="s">
        <v>494</v>
      </c>
      <c r="Z62">
        <v>2181</v>
      </c>
      <c r="AD62">
        <v>2181</v>
      </c>
      <c r="AH62">
        <v>6</v>
      </c>
      <c r="AK62" t="str">
        <f t="shared" si="3"/>
        <v>Chile</v>
      </c>
      <c r="AL62">
        <v>312274</v>
      </c>
      <c r="AM62">
        <v>61</v>
      </c>
      <c r="AO62" s="49">
        <f t="shared" si="2"/>
        <v>3.1227400000000002E-3</v>
      </c>
      <c r="AP62" s="35">
        <f t="shared" si="4"/>
        <v>4.2819848238068128E-5</v>
      </c>
    </row>
    <row r="63" spans="1:42">
      <c r="A63" t="s">
        <v>487</v>
      </c>
      <c r="B63">
        <v>2018</v>
      </c>
      <c r="C63">
        <v>2018</v>
      </c>
      <c r="D63">
        <v>2018</v>
      </c>
      <c r="E63">
        <v>6</v>
      </c>
      <c r="F63">
        <v>1</v>
      </c>
      <c r="G63">
        <v>2</v>
      </c>
      <c r="H63" t="s">
        <v>488</v>
      </c>
      <c r="I63">
        <v>191</v>
      </c>
      <c r="J63" t="s">
        <v>615</v>
      </c>
      <c r="K63" t="s">
        <v>616</v>
      </c>
      <c r="L63">
        <v>0</v>
      </c>
      <c r="M63" t="s">
        <v>491</v>
      </c>
      <c r="N63" t="s">
        <v>492</v>
      </c>
      <c r="V63">
        <v>901920</v>
      </c>
      <c r="W63" t="s">
        <v>493</v>
      </c>
      <c r="X63">
        <v>8</v>
      </c>
      <c r="Y63" t="s">
        <v>494</v>
      </c>
      <c r="Z63">
        <v>2439</v>
      </c>
      <c r="AD63">
        <v>2439</v>
      </c>
      <c r="AH63">
        <v>0</v>
      </c>
      <c r="AK63" t="str">
        <f t="shared" si="3"/>
        <v>Croatia</v>
      </c>
      <c r="AL63">
        <v>254105</v>
      </c>
      <c r="AM63">
        <v>62</v>
      </c>
      <c r="AO63" s="49">
        <f t="shared" si="2"/>
        <v>2.54105E-3</v>
      </c>
      <c r="AP63" s="35">
        <f t="shared" si="4"/>
        <v>3.4843558978763211E-5</v>
      </c>
    </row>
    <row r="64" spans="1:42">
      <c r="A64" t="s">
        <v>487</v>
      </c>
      <c r="B64">
        <v>2018</v>
      </c>
      <c r="C64">
        <v>2018</v>
      </c>
      <c r="D64">
        <v>2018</v>
      </c>
      <c r="E64">
        <v>6</v>
      </c>
      <c r="F64">
        <v>1</v>
      </c>
      <c r="G64">
        <v>2</v>
      </c>
      <c r="H64" t="s">
        <v>488</v>
      </c>
      <c r="I64">
        <v>604</v>
      </c>
      <c r="J64" t="s">
        <v>617</v>
      </c>
      <c r="K64" t="s">
        <v>618</v>
      </c>
      <c r="L64">
        <v>0</v>
      </c>
      <c r="M64" t="s">
        <v>491</v>
      </c>
      <c r="N64" t="s">
        <v>492</v>
      </c>
      <c r="V64">
        <v>901920</v>
      </c>
      <c r="W64" t="s">
        <v>493</v>
      </c>
      <c r="X64">
        <v>8</v>
      </c>
      <c r="Y64" t="s">
        <v>494</v>
      </c>
      <c r="Z64">
        <v>7719</v>
      </c>
      <c r="AD64">
        <v>7719</v>
      </c>
      <c r="AH64">
        <v>0</v>
      </c>
      <c r="AK64" t="str">
        <f t="shared" si="3"/>
        <v>Peru</v>
      </c>
      <c r="AL64">
        <v>172050</v>
      </c>
      <c r="AM64">
        <v>63</v>
      </c>
      <c r="AO64" s="49">
        <f t="shared" si="2"/>
        <v>1.7205E-3</v>
      </c>
      <c r="AP64" s="35">
        <f t="shared" si="4"/>
        <v>2.3591957349505953E-5</v>
      </c>
    </row>
    <row r="65" spans="1:42">
      <c r="A65" t="s">
        <v>509</v>
      </c>
      <c r="B65">
        <v>2018</v>
      </c>
      <c r="C65">
        <v>2018</v>
      </c>
      <c r="D65">
        <v>2018</v>
      </c>
      <c r="E65">
        <v>6</v>
      </c>
      <c r="F65">
        <v>1</v>
      </c>
      <c r="G65">
        <v>2</v>
      </c>
      <c r="H65" t="s">
        <v>488</v>
      </c>
      <c r="I65">
        <v>498</v>
      </c>
      <c r="J65" t="s">
        <v>619</v>
      </c>
      <c r="K65" t="s">
        <v>620</v>
      </c>
      <c r="L65">
        <v>0</v>
      </c>
      <c r="M65" t="s">
        <v>491</v>
      </c>
      <c r="N65" t="s">
        <v>492</v>
      </c>
      <c r="V65">
        <v>901920</v>
      </c>
      <c r="W65" t="s">
        <v>493</v>
      </c>
      <c r="X65">
        <v>8</v>
      </c>
      <c r="Y65" t="s">
        <v>494</v>
      </c>
      <c r="Z65">
        <v>756</v>
      </c>
      <c r="AD65">
        <v>756</v>
      </c>
      <c r="AH65">
        <v>0</v>
      </c>
      <c r="AK65" t="str">
        <f t="shared" si="3"/>
        <v>Rep. of Moldova</v>
      </c>
      <c r="AL65">
        <v>125899</v>
      </c>
      <c r="AM65">
        <v>64</v>
      </c>
      <c r="AO65" s="49">
        <f t="shared" si="2"/>
        <v>1.25899E-3</v>
      </c>
      <c r="AP65" s="35">
        <f t="shared" si="4"/>
        <v>1.7263608476288578E-5</v>
      </c>
    </row>
    <row r="66" spans="1:42">
      <c r="A66" t="s">
        <v>509</v>
      </c>
      <c r="B66">
        <v>2018</v>
      </c>
      <c r="C66">
        <v>2018</v>
      </c>
      <c r="D66">
        <v>2018</v>
      </c>
      <c r="E66">
        <v>6</v>
      </c>
      <c r="F66">
        <v>1</v>
      </c>
      <c r="G66">
        <v>2</v>
      </c>
      <c r="H66" t="s">
        <v>488</v>
      </c>
      <c r="I66">
        <v>818</v>
      </c>
      <c r="J66" t="s">
        <v>621</v>
      </c>
      <c r="K66" t="s">
        <v>622</v>
      </c>
      <c r="L66">
        <v>0</v>
      </c>
      <c r="M66" t="s">
        <v>491</v>
      </c>
      <c r="N66" t="s">
        <v>492</v>
      </c>
      <c r="V66">
        <v>901920</v>
      </c>
      <c r="W66" t="s">
        <v>493</v>
      </c>
      <c r="X66">
        <v>8</v>
      </c>
      <c r="Y66" t="s">
        <v>494</v>
      </c>
      <c r="Z66">
        <v>883</v>
      </c>
      <c r="AD66">
        <v>883</v>
      </c>
      <c r="AH66">
        <v>6</v>
      </c>
      <c r="AK66" t="str">
        <f t="shared" ref="AK66:AK101" si="5">J66</f>
        <v>Egypt</v>
      </c>
      <c r="AL66">
        <v>101789</v>
      </c>
      <c r="AM66">
        <v>65</v>
      </c>
      <c r="AO66" s="49">
        <f t="shared" si="2"/>
        <v>1.01789E-3</v>
      </c>
      <c r="AP66" s="35">
        <f t="shared" ref="AP66:AP101" si="6">AL66/$AR$3</f>
        <v>1.3957580625683589E-5</v>
      </c>
    </row>
    <row r="67" spans="1:42">
      <c r="A67" t="s">
        <v>487</v>
      </c>
      <c r="B67">
        <v>2018</v>
      </c>
      <c r="C67">
        <v>2018</v>
      </c>
      <c r="D67">
        <v>2018</v>
      </c>
      <c r="E67">
        <v>6</v>
      </c>
      <c r="F67">
        <v>1</v>
      </c>
      <c r="G67">
        <v>2</v>
      </c>
      <c r="H67" t="s">
        <v>488</v>
      </c>
      <c r="I67">
        <v>558</v>
      </c>
      <c r="J67" t="s">
        <v>623</v>
      </c>
      <c r="K67" t="s">
        <v>624</v>
      </c>
      <c r="L67">
        <v>0</v>
      </c>
      <c r="M67" t="s">
        <v>491</v>
      </c>
      <c r="N67" t="s">
        <v>492</v>
      </c>
      <c r="V67">
        <v>901920</v>
      </c>
      <c r="W67" t="s">
        <v>493</v>
      </c>
      <c r="X67">
        <v>8</v>
      </c>
      <c r="Y67" t="s">
        <v>494</v>
      </c>
      <c r="Z67">
        <v>5493</v>
      </c>
      <c r="AD67">
        <v>5493</v>
      </c>
      <c r="AH67">
        <v>0</v>
      </c>
      <c r="AK67" t="str">
        <f t="shared" si="5"/>
        <v>Nicaragua</v>
      </c>
      <c r="AL67">
        <v>76713</v>
      </c>
      <c r="AM67">
        <v>66</v>
      </c>
      <c r="AO67" s="49">
        <f t="shared" ref="AO67:AO100" si="7">AL67/100000000</f>
        <v>7.6712999999999998E-4</v>
      </c>
      <c r="AP67" s="35">
        <f t="shared" si="6"/>
        <v>1.0519092264764023E-5</v>
      </c>
    </row>
    <row r="68" spans="1:42">
      <c r="A68" t="s">
        <v>487</v>
      </c>
      <c r="B68">
        <v>2018</v>
      </c>
      <c r="C68">
        <v>2018</v>
      </c>
      <c r="D68">
        <v>2018</v>
      </c>
      <c r="E68">
        <v>6</v>
      </c>
      <c r="F68">
        <v>1</v>
      </c>
      <c r="G68">
        <v>2</v>
      </c>
      <c r="H68" t="s">
        <v>488</v>
      </c>
      <c r="I68">
        <v>218</v>
      </c>
      <c r="J68" t="s">
        <v>625</v>
      </c>
      <c r="K68" t="s">
        <v>626</v>
      </c>
      <c r="L68">
        <v>0</v>
      </c>
      <c r="M68" t="s">
        <v>491</v>
      </c>
      <c r="N68" t="s">
        <v>492</v>
      </c>
      <c r="V68">
        <v>901920</v>
      </c>
      <c r="W68" t="s">
        <v>493</v>
      </c>
      <c r="X68">
        <v>8</v>
      </c>
      <c r="Y68" t="s">
        <v>494</v>
      </c>
      <c r="Z68">
        <v>445</v>
      </c>
      <c r="AD68">
        <v>445</v>
      </c>
      <c r="AH68">
        <v>0</v>
      </c>
      <c r="AK68" t="str">
        <f t="shared" si="5"/>
        <v>Ecuador</v>
      </c>
      <c r="AL68">
        <v>63419</v>
      </c>
      <c r="AM68">
        <v>67</v>
      </c>
      <c r="AO68" s="49">
        <f t="shared" si="7"/>
        <v>6.3418999999999997E-4</v>
      </c>
      <c r="AP68" s="35">
        <f t="shared" si="6"/>
        <v>8.6961833371015286E-6</v>
      </c>
    </row>
    <row r="69" spans="1:42">
      <c r="A69" t="s">
        <v>509</v>
      </c>
      <c r="B69">
        <v>2018</v>
      </c>
      <c r="C69">
        <v>2018</v>
      </c>
      <c r="D69">
        <v>2018</v>
      </c>
      <c r="E69">
        <v>6</v>
      </c>
      <c r="F69">
        <v>1</v>
      </c>
      <c r="G69">
        <v>2</v>
      </c>
      <c r="H69" t="s">
        <v>488</v>
      </c>
      <c r="I69">
        <v>268</v>
      </c>
      <c r="J69" t="s">
        <v>627</v>
      </c>
      <c r="K69" t="s">
        <v>628</v>
      </c>
      <c r="L69">
        <v>0</v>
      </c>
      <c r="M69" t="s">
        <v>491</v>
      </c>
      <c r="N69" t="s">
        <v>492</v>
      </c>
      <c r="V69">
        <v>901920</v>
      </c>
      <c r="W69" t="s">
        <v>493</v>
      </c>
      <c r="X69">
        <v>8</v>
      </c>
      <c r="Y69" t="s">
        <v>494</v>
      </c>
      <c r="Z69">
        <v>2466</v>
      </c>
      <c r="AD69">
        <v>2466</v>
      </c>
      <c r="AH69">
        <v>0</v>
      </c>
      <c r="AK69" t="str">
        <f t="shared" si="5"/>
        <v>Georgia</v>
      </c>
      <c r="AL69">
        <v>62065</v>
      </c>
      <c r="AM69">
        <v>68</v>
      </c>
      <c r="AO69" s="49">
        <f t="shared" si="7"/>
        <v>6.2065000000000004E-4</v>
      </c>
      <c r="AP69" s="35">
        <f t="shared" si="6"/>
        <v>8.5105192263707473E-6</v>
      </c>
    </row>
    <row r="70" spans="1:42">
      <c r="A70" t="s">
        <v>487</v>
      </c>
      <c r="B70">
        <v>2018</v>
      </c>
      <c r="C70">
        <v>2018</v>
      </c>
      <c r="D70">
        <v>2018</v>
      </c>
      <c r="E70">
        <v>6</v>
      </c>
      <c r="F70">
        <v>1</v>
      </c>
      <c r="G70">
        <v>2</v>
      </c>
      <c r="H70" t="s">
        <v>488</v>
      </c>
      <c r="I70">
        <v>504</v>
      </c>
      <c r="J70" t="s">
        <v>629</v>
      </c>
      <c r="K70" t="s">
        <v>630</v>
      </c>
      <c r="L70">
        <v>0</v>
      </c>
      <c r="M70" t="s">
        <v>491</v>
      </c>
      <c r="N70" t="s">
        <v>492</v>
      </c>
      <c r="V70">
        <v>901920</v>
      </c>
      <c r="W70" t="s">
        <v>493</v>
      </c>
      <c r="X70">
        <v>8</v>
      </c>
      <c r="Y70" t="s">
        <v>494</v>
      </c>
      <c r="Z70">
        <v>1432</v>
      </c>
      <c r="AD70">
        <v>1432</v>
      </c>
      <c r="AH70">
        <v>0</v>
      </c>
      <c r="AK70" t="str">
        <f t="shared" si="5"/>
        <v>Morocco</v>
      </c>
      <c r="AL70">
        <v>59094</v>
      </c>
      <c r="AM70">
        <v>69</v>
      </c>
      <c r="AO70" s="49">
        <f t="shared" si="7"/>
        <v>5.9093999999999998E-4</v>
      </c>
      <c r="AP70" s="35">
        <f t="shared" si="6"/>
        <v>8.1031277396786101E-6</v>
      </c>
    </row>
    <row r="71" spans="1:42">
      <c r="A71" t="s">
        <v>487</v>
      </c>
      <c r="B71">
        <v>2018</v>
      </c>
      <c r="C71">
        <v>2018</v>
      </c>
      <c r="D71">
        <v>2018</v>
      </c>
      <c r="E71">
        <v>6</v>
      </c>
      <c r="F71">
        <v>1</v>
      </c>
      <c r="G71">
        <v>2</v>
      </c>
      <c r="H71" t="s">
        <v>488</v>
      </c>
      <c r="I71">
        <v>414</v>
      </c>
      <c r="J71" t="s">
        <v>631</v>
      </c>
      <c r="K71" t="s">
        <v>632</v>
      </c>
      <c r="L71">
        <v>0</v>
      </c>
      <c r="M71" t="s">
        <v>491</v>
      </c>
      <c r="N71" t="s">
        <v>492</v>
      </c>
      <c r="V71">
        <v>901920</v>
      </c>
      <c r="W71" t="s">
        <v>493</v>
      </c>
      <c r="X71">
        <v>8</v>
      </c>
      <c r="Y71" t="s">
        <v>494</v>
      </c>
      <c r="Z71">
        <v>19092</v>
      </c>
      <c r="AD71">
        <v>19092</v>
      </c>
      <c r="AH71">
        <v>0</v>
      </c>
      <c r="AK71" t="str">
        <f t="shared" si="5"/>
        <v>Kuwait</v>
      </c>
      <c r="AL71">
        <v>55853</v>
      </c>
      <c r="AM71">
        <v>70</v>
      </c>
      <c r="AO71" s="49">
        <f t="shared" si="7"/>
        <v>5.5853000000000001E-4</v>
      </c>
      <c r="AP71" s="35">
        <f t="shared" si="6"/>
        <v>7.6587131289855036E-6</v>
      </c>
    </row>
    <row r="72" spans="1:42">
      <c r="A72" t="s">
        <v>509</v>
      </c>
      <c r="B72">
        <v>2018</v>
      </c>
      <c r="C72">
        <v>2018</v>
      </c>
      <c r="D72">
        <v>2018</v>
      </c>
      <c r="E72">
        <v>6</v>
      </c>
      <c r="F72">
        <v>1</v>
      </c>
      <c r="G72">
        <v>2</v>
      </c>
      <c r="H72" t="s">
        <v>488</v>
      </c>
      <c r="I72">
        <v>608</v>
      </c>
      <c r="J72" t="s">
        <v>633</v>
      </c>
      <c r="K72" t="s">
        <v>634</v>
      </c>
      <c r="L72">
        <v>0</v>
      </c>
      <c r="M72" t="s">
        <v>491</v>
      </c>
      <c r="N72" t="s">
        <v>492</v>
      </c>
      <c r="V72">
        <v>901920</v>
      </c>
      <c r="W72" t="s">
        <v>493</v>
      </c>
      <c r="X72">
        <v>8</v>
      </c>
      <c r="Y72" t="s">
        <v>494</v>
      </c>
      <c r="Z72">
        <v>25955</v>
      </c>
      <c r="AD72">
        <v>25955</v>
      </c>
      <c r="AH72">
        <v>0</v>
      </c>
      <c r="AK72" t="str">
        <f t="shared" si="5"/>
        <v>Philippines</v>
      </c>
      <c r="AL72">
        <v>41835</v>
      </c>
      <c r="AM72">
        <v>71</v>
      </c>
      <c r="AO72" s="49">
        <f t="shared" si="7"/>
        <v>4.1835E-4</v>
      </c>
      <c r="AP72" s="35">
        <f t="shared" si="6"/>
        <v>5.7365273799278208E-6</v>
      </c>
    </row>
    <row r="73" spans="1:42">
      <c r="A73" t="s">
        <v>487</v>
      </c>
      <c r="B73">
        <v>2018</v>
      </c>
      <c r="C73">
        <v>2018</v>
      </c>
      <c r="D73">
        <v>2018</v>
      </c>
      <c r="E73">
        <v>6</v>
      </c>
      <c r="F73">
        <v>1</v>
      </c>
      <c r="G73">
        <v>2</v>
      </c>
      <c r="H73" t="s">
        <v>488</v>
      </c>
      <c r="I73">
        <v>24</v>
      </c>
      <c r="J73" t="s">
        <v>635</v>
      </c>
      <c r="K73" t="s">
        <v>636</v>
      </c>
      <c r="L73">
        <v>0</v>
      </c>
      <c r="M73" t="s">
        <v>491</v>
      </c>
      <c r="N73" t="s">
        <v>492</v>
      </c>
      <c r="V73">
        <v>901920</v>
      </c>
      <c r="W73" t="s">
        <v>493</v>
      </c>
      <c r="X73">
        <v>8</v>
      </c>
      <c r="Y73" t="s">
        <v>494</v>
      </c>
      <c r="Z73">
        <v>2655</v>
      </c>
      <c r="AD73">
        <v>2655</v>
      </c>
      <c r="AH73">
        <v>0</v>
      </c>
      <c r="AK73" t="str">
        <f t="shared" si="5"/>
        <v>Angola</v>
      </c>
      <c r="AL73">
        <v>34720</v>
      </c>
      <c r="AM73">
        <v>72</v>
      </c>
      <c r="AO73" s="49">
        <f t="shared" si="7"/>
        <v>3.4719999999999998E-4</v>
      </c>
      <c r="AP73" s="35">
        <f t="shared" si="6"/>
        <v>4.7608995011615616E-6</v>
      </c>
    </row>
    <row r="74" spans="1:42">
      <c r="A74" t="s">
        <v>487</v>
      </c>
      <c r="B74">
        <v>2018</v>
      </c>
      <c r="C74">
        <v>2018</v>
      </c>
      <c r="D74">
        <v>2018</v>
      </c>
      <c r="E74">
        <v>6</v>
      </c>
      <c r="F74">
        <v>1</v>
      </c>
      <c r="G74">
        <v>2</v>
      </c>
      <c r="H74" t="s">
        <v>488</v>
      </c>
      <c r="I74">
        <v>48</v>
      </c>
      <c r="J74" t="s">
        <v>637</v>
      </c>
      <c r="K74" t="s">
        <v>638</v>
      </c>
      <c r="L74">
        <v>0</v>
      </c>
      <c r="M74" t="s">
        <v>491</v>
      </c>
      <c r="N74" t="s">
        <v>492</v>
      </c>
      <c r="V74">
        <v>901920</v>
      </c>
      <c r="W74" t="s">
        <v>493</v>
      </c>
      <c r="X74">
        <v>8</v>
      </c>
      <c r="Y74" t="s">
        <v>494</v>
      </c>
      <c r="Z74">
        <v>153</v>
      </c>
      <c r="AD74">
        <v>153</v>
      </c>
      <c r="AH74">
        <v>0</v>
      </c>
      <c r="AK74" t="str">
        <f t="shared" si="5"/>
        <v>Bahrain</v>
      </c>
      <c r="AL74">
        <v>27585</v>
      </c>
      <c r="AM74">
        <v>73</v>
      </c>
      <c r="AO74" s="49">
        <f t="shared" si="7"/>
        <v>2.7585000000000001E-4</v>
      </c>
      <c r="AP74" s="35">
        <f t="shared" si="6"/>
        <v>3.7825291687656015E-6</v>
      </c>
    </row>
    <row r="75" spans="1:42">
      <c r="A75" t="s">
        <v>487</v>
      </c>
      <c r="B75">
        <v>2018</v>
      </c>
      <c r="C75">
        <v>2018</v>
      </c>
      <c r="D75">
        <v>2018</v>
      </c>
      <c r="E75">
        <v>6</v>
      </c>
      <c r="F75">
        <v>1</v>
      </c>
      <c r="G75">
        <v>2</v>
      </c>
      <c r="H75" t="s">
        <v>488</v>
      </c>
      <c r="I75">
        <v>512</v>
      </c>
      <c r="J75" t="s">
        <v>639</v>
      </c>
      <c r="K75" t="s">
        <v>640</v>
      </c>
      <c r="L75">
        <v>0</v>
      </c>
      <c r="M75" t="s">
        <v>491</v>
      </c>
      <c r="N75" t="s">
        <v>492</v>
      </c>
      <c r="V75">
        <v>901920</v>
      </c>
      <c r="W75" t="s">
        <v>493</v>
      </c>
      <c r="X75">
        <v>8</v>
      </c>
      <c r="Y75" t="s">
        <v>494</v>
      </c>
      <c r="Z75">
        <v>6774</v>
      </c>
      <c r="AD75">
        <v>6774</v>
      </c>
      <c r="AH75">
        <v>0</v>
      </c>
      <c r="AK75" t="str">
        <f t="shared" si="5"/>
        <v>Oman</v>
      </c>
      <c r="AL75">
        <v>23261</v>
      </c>
      <c r="AM75">
        <v>74</v>
      </c>
      <c r="AO75" s="49">
        <f t="shared" si="7"/>
        <v>2.3261000000000001E-4</v>
      </c>
      <c r="AP75" s="35">
        <f t="shared" si="6"/>
        <v>3.1896106940241671E-6</v>
      </c>
    </row>
    <row r="76" spans="1:42">
      <c r="A76" t="s">
        <v>487</v>
      </c>
      <c r="B76">
        <v>2018</v>
      </c>
      <c r="C76">
        <v>2018</v>
      </c>
      <c r="D76">
        <v>2018</v>
      </c>
      <c r="E76">
        <v>6</v>
      </c>
      <c r="F76">
        <v>1</v>
      </c>
      <c r="G76">
        <v>2</v>
      </c>
      <c r="H76" t="s">
        <v>488</v>
      </c>
      <c r="I76">
        <v>51</v>
      </c>
      <c r="J76" t="s">
        <v>641</v>
      </c>
      <c r="K76" t="s">
        <v>642</v>
      </c>
      <c r="L76">
        <v>0</v>
      </c>
      <c r="M76" t="s">
        <v>491</v>
      </c>
      <c r="N76" t="s">
        <v>492</v>
      </c>
      <c r="V76">
        <v>901920</v>
      </c>
      <c r="W76" t="s">
        <v>493</v>
      </c>
      <c r="X76">
        <v>8</v>
      </c>
      <c r="Y76" t="s">
        <v>494</v>
      </c>
      <c r="Z76">
        <v>237</v>
      </c>
      <c r="AD76">
        <v>237</v>
      </c>
      <c r="AH76">
        <v>0</v>
      </c>
      <c r="AK76" t="str">
        <f t="shared" si="5"/>
        <v>Armenia</v>
      </c>
      <c r="AL76">
        <v>21293</v>
      </c>
      <c r="AM76">
        <v>75</v>
      </c>
      <c r="AO76" s="49">
        <f t="shared" si="7"/>
        <v>2.1293000000000001E-4</v>
      </c>
      <c r="AP76" s="35">
        <f t="shared" si="6"/>
        <v>2.9197532568615535E-6</v>
      </c>
    </row>
    <row r="77" spans="1:42">
      <c r="A77" t="s">
        <v>487</v>
      </c>
      <c r="B77">
        <v>2018</v>
      </c>
      <c r="C77">
        <v>2018</v>
      </c>
      <c r="D77">
        <v>2018</v>
      </c>
      <c r="E77">
        <v>6</v>
      </c>
      <c r="F77">
        <v>1</v>
      </c>
      <c r="G77">
        <v>2</v>
      </c>
      <c r="H77" t="s">
        <v>488</v>
      </c>
      <c r="I77">
        <v>222</v>
      </c>
      <c r="J77" t="s">
        <v>643</v>
      </c>
      <c r="K77" t="s">
        <v>644</v>
      </c>
      <c r="L77">
        <v>0</v>
      </c>
      <c r="M77" t="s">
        <v>491</v>
      </c>
      <c r="N77" t="s">
        <v>492</v>
      </c>
      <c r="V77">
        <v>901920</v>
      </c>
      <c r="W77" t="s">
        <v>493</v>
      </c>
      <c r="X77">
        <v>8</v>
      </c>
      <c r="Y77" t="s">
        <v>494</v>
      </c>
      <c r="Z77">
        <v>689</v>
      </c>
      <c r="AD77">
        <v>689</v>
      </c>
      <c r="AH77">
        <v>0</v>
      </c>
      <c r="AK77" t="str">
        <f t="shared" si="5"/>
        <v>El Salvador</v>
      </c>
      <c r="AL77">
        <v>17856</v>
      </c>
      <c r="AM77">
        <v>76</v>
      </c>
      <c r="AO77" s="49">
        <f t="shared" si="7"/>
        <v>1.7856E-4</v>
      </c>
      <c r="AP77" s="35">
        <f t="shared" si="6"/>
        <v>2.4484626005973744E-6</v>
      </c>
    </row>
    <row r="78" spans="1:42">
      <c r="A78" t="s">
        <v>487</v>
      </c>
      <c r="B78">
        <v>2018</v>
      </c>
      <c r="C78">
        <v>2018</v>
      </c>
      <c r="D78">
        <v>2018</v>
      </c>
      <c r="E78">
        <v>6</v>
      </c>
      <c r="F78">
        <v>1</v>
      </c>
      <c r="G78">
        <v>2</v>
      </c>
      <c r="H78" t="s">
        <v>488</v>
      </c>
      <c r="I78">
        <v>807</v>
      </c>
      <c r="J78" t="s">
        <v>645</v>
      </c>
      <c r="K78" t="s">
        <v>646</v>
      </c>
      <c r="L78">
        <v>0</v>
      </c>
      <c r="M78" t="s">
        <v>491</v>
      </c>
      <c r="N78" t="s">
        <v>492</v>
      </c>
      <c r="V78">
        <v>901920</v>
      </c>
      <c r="W78" t="s">
        <v>493</v>
      </c>
      <c r="X78">
        <v>8</v>
      </c>
      <c r="Y78" t="s">
        <v>494</v>
      </c>
      <c r="Z78">
        <v>1403</v>
      </c>
      <c r="AD78">
        <v>1403</v>
      </c>
      <c r="AH78">
        <v>0</v>
      </c>
      <c r="AK78" t="str">
        <f t="shared" si="5"/>
        <v>North Macedonia</v>
      </c>
      <c r="AL78">
        <v>17595</v>
      </c>
      <c r="AM78">
        <v>77</v>
      </c>
      <c r="AO78" s="49">
        <f t="shared" si="7"/>
        <v>1.7594999999999999E-4</v>
      </c>
      <c r="AP78" s="35">
        <f t="shared" si="6"/>
        <v>2.4126735807297719E-6</v>
      </c>
    </row>
    <row r="79" spans="1:42">
      <c r="A79" t="s">
        <v>487</v>
      </c>
      <c r="B79">
        <v>2018</v>
      </c>
      <c r="C79">
        <v>2018</v>
      </c>
      <c r="D79">
        <v>2018</v>
      </c>
      <c r="E79">
        <v>6</v>
      </c>
      <c r="F79">
        <v>1</v>
      </c>
      <c r="G79">
        <v>2</v>
      </c>
      <c r="H79" t="s">
        <v>488</v>
      </c>
      <c r="I79">
        <v>242</v>
      </c>
      <c r="J79" t="s">
        <v>647</v>
      </c>
      <c r="K79" t="s">
        <v>648</v>
      </c>
      <c r="L79">
        <v>0</v>
      </c>
      <c r="M79" t="s">
        <v>491</v>
      </c>
      <c r="N79" t="s">
        <v>492</v>
      </c>
      <c r="V79">
        <v>901920</v>
      </c>
      <c r="W79" t="s">
        <v>493</v>
      </c>
      <c r="X79">
        <v>8</v>
      </c>
      <c r="Y79" t="s">
        <v>494</v>
      </c>
      <c r="Z79">
        <v>180</v>
      </c>
      <c r="AD79">
        <v>180</v>
      </c>
      <c r="AH79">
        <v>0</v>
      </c>
      <c r="AK79" t="str">
        <f t="shared" si="5"/>
        <v>Fiji</v>
      </c>
      <c r="AL79">
        <v>15984</v>
      </c>
      <c r="AM79">
        <v>78</v>
      </c>
      <c r="AO79" s="49">
        <f t="shared" si="7"/>
        <v>1.5983999999999999E-4</v>
      </c>
      <c r="AP79" s="35">
        <f t="shared" si="6"/>
        <v>2.1917689408573273E-6</v>
      </c>
    </row>
    <row r="80" spans="1:42">
      <c r="A80" t="s">
        <v>487</v>
      </c>
      <c r="B80">
        <v>2018</v>
      </c>
      <c r="C80">
        <v>2018</v>
      </c>
      <c r="D80">
        <v>2018</v>
      </c>
      <c r="E80">
        <v>6</v>
      </c>
      <c r="F80">
        <v>1</v>
      </c>
      <c r="G80">
        <v>2</v>
      </c>
      <c r="H80" t="s">
        <v>488</v>
      </c>
      <c r="I80">
        <v>68</v>
      </c>
      <c r="J80" t="s">
        <v>649</v>
      </c>
      <c r="K80" t="s">
        <v>650</v>
      </c>
      <c r="L80">
        <v>0</v>
      </c>
      <c r="M80" t="s">
        <v>491</v>
      </c>
      <c r="N80" t="s">
        <v>492</v>
      </c>
      <c r="V80">
        <v>901920</v>
      </c>
      <c r="W80" t="s">
        <v>493</v>
      </c>
      <c r="X80">
        <v>8</v>
      </c>
      <c r="Y80" t="s">
        <v>494</v>
      </c>
      <c r="Z80">
        <v>75</v>
      </c>
      <c r="AD80">
        <v>75</v>
      </c>
      <c r="AH80">
        <v>0</v>
      </c>
      <c r="AK80" t="str">
        <f t="shared" si="5"/>
        <v>Bolivia (Plurinational State of)</v>
      </c>
      <c r="AL80">
        <v>12244</v>
      </c>
      <c r="AM80">
        <v>79</v>
      </c>
      <c r="AO80" s="49">
        <f t="shared" si="7"/>
        <v>1.2244E-4</v>
      </c>
      <c r="AP80" s="35">
        <f t="shared" si="6"/>
        <v>1.6789301121031727E-6</v>
      </c>
    </row>
    <row r="81" spans="1:42">
      <c r="A81" t="s">
        <v>487</v>
      </c>
      <c r="B81">
        <v>2018</v>
      </c>
      <c r="C81">
        <v>2018</v>
      </c>
      <c r="D81">
        <v>2018</v>
      </c>
      <c r="E81">
        <v>6</v>
      </c>
      <c r="F81">
        <v>1</v>
      </c>
      <c r="G81">
        <v>2</v>
      </c>
      <c r="H81" t="s">
        <v>488</v>
      </c>
      <c r="I81">
        <v>516</v>
      </c>
      <c r="J81" t="s">
        <v>651</v>
      </c>
      <c r="K81" t="s">
        <v>652</v>
      </c>
      <c r="L81">
        <v>0</v>
      </c>
      <c r="M81" t="s">
        <v>491</v>
      </c>
      <c r="N81" t="s">
        <v>492</v>
      </c>
      <c r="V81">
        <v>901920</v>
      </c>
      <c r="W81" t="s">
        <v>493</v>
      </c>
      <c r="X81">
        <v>1</v>
      </c>
      <c r="Y81" t="s">
        <v>496</v>
      </c>
      <c r="Z81">
        <v>0</v>
      </c>
      <c r="AD81">
        <v>0</v>
      </c>
      <c r="AH81">
        <v>6</v>
      </c>
      <c r="AK81" t="str">
        <f t="shared" si="5"/>
        <v>Namibia</v>
      </c>
      <c r="AL81">
        <v>11496</v>
      </c>
      <c r="AM81">
        <v>80</v>
      </c>
      <c r="AO81" s="49">
        <f t="shared" si="7"/>
        <v>1.1496E-4</v>
      </c>
      <c r="AP81" s="35">
        <f t="shared" si="6"/>
        <v>1.5763623463523418E-6</v>
      </c>
    </row>
    <row r="82" spans="1:42">
      <c r="A82" t="s">
        <v>653</v>
      </c>
      <c r="B82">
        <v>2018</v>
      </c>
      <c r="C82">
        <v>2018</v>
      </c>
      <c r="D82">
        <v>2018</v>
      </c>
      <c r="E82">
        <v>6</v>
      </c>
      <c r="F82">
        <v>1</v>
      </c>
      <c r="G82">
        <v>2</v>
      </c>
      <c r="H82" t="s">
        <v>488</v>
      </c>
      <c r="I82">
        <v>52</v>
      </c>
      <c r="J82" t="s">
        <v>654</v>
      </c>
      <c r="K82" t="s">
        <v>655</v>
      </c>
      <c r="L82">
        <v>0</v>
      </c>
      <c r="M82" t="s">
        <v>491</v>
      </c>
      <c r="N82" t="s">
        <v>492</v>
      </c>
      <c r="V82">
        <v>901920</v>
      </c>
      <c r="W82" t="s">
        <v>656</v>
      </c>
      <c r="X82">
        <v>1</v>
      </c>
      <c r="Y82" t="s">
        <v>496</v>
      </c>
      <c r="Z82">
        <v>0</v>
      </c>
      <c r="AD82">
        <v>0</v>
      </c>
      <c r="AH82">
        <v>0</v>
      </c>
      <c r="AK82" t="str">
        <f t="shared" si="5"/>
        <v>Barbados</v>
      </c>
      <c r="AL82">
        <v>10616</v>
      </c>
      <c r="AM82">
        <v>81</v>
      </c>
      <c r="AO82" s="49">
        <f t="shared" si="7"/>
        <v>1.0616E-4</v>
      </c>
      <c r="AP82" s="35">
        <f t="shared" si="6"/>
        <v>1.4556943866454822E-6</v>
      </c>
    </row>
    <row r="83" spans="1:42">
      <c r="A83" t="s">
        <v>487</v>
      </c>
      <c r="B83">
        <v>2018</v>
      </c>
      <c r="C83">
        <v>2018</v>
      </c>
      <c r="D83">
        <v>2018</v>
      </c>
      <c r="E83">
        <v>6</v>
      </c>
      <c r="F83">
        <v>1</v>
      </c>
      <c r="G83">
        <v>2</v>
      </c>
      <c r="H83" t="s">
        <v>488</v>
      </c>
      <c r="I83">
        <v>422</v>
      </c>
      <c r="J83" t="s">
        <v>657</v>
      </c>
      <c r="K83" t="s">
        <v>658</v>
      </c>
      <c r="L83">
        <v>0</v>
      </c>
      <c r="M83" t="s">
        <v>491</v>
      </c>
      <c r="N83" t="s">
        <v>492</v>
      </c>
      <c r="V83">
        <v>901920</v>
      </c>
      <c r="W83" t="s">
        <v>493</v>
      </c>
      <c r="X83">
        <v>8</v>
      </c>
      <c r="Y83" t="s">
        <v>494</v>
      </c>
      <c r="Z83">
        <v>366</v>
      </c>
      <c r="AD83">
        <v>366</v>
      </c>
      <c r="AH83">
        <v>0</v>
      </c>
      <c r="AK83" t="str">
        <f t="shared" si="5"/>
        <v>Lebanon</v>
      </c>
      <c r="AL83">
        <v>10133</v>
      </c>
      <c r="AM83">
        <v>82</v>
      </c>
      <c r="AO83" s="49">
        <f t="shared" si="7"/>
        <v>1.0132999999999999E-4</v>
      </c>
      <c r="AP83" s="35">
        <f t="shared" si="6"/>
        <v>1.3894641314881942E-6</v>
      </c>
    </row>
    <row r="84" spans="1:42">
      <c r="A84" t="s">
        <v>487</v>
      </c>
      <c r="B84">
        <v>2018</v>
      </c>
      <c r="C84">
        <v>2018</v>
      </c>
      <c r="D84">
        <v>2018</v>
      </c>
      <c r="E84">
        <v>6</v>
      </c>
      <c r="F84">
        <v>1</v>
      </c>
      <c r="G84">
        <v>2</v>
      </c>
      <c r="H84" t="s">
        <v>488</v>
      </c>
      <c r="I84">
        <v>834</v>
      </c>
      <c r="J84" t="s">
        <v>659</v>
      </c>
      <c r="K84" t="s">
        <v>660</v>
      </c>
      <c r="L84">
        <v>0</v>
      </c>
      <c r="M84" t="s">
        <v>491</v>
      </c>
      <c r="N84" t="s">
        <v>492</v>
      </c>
      <c r="V84">
        <v>901920</v>
      </c>
      <c r="W84" t="s">
        <v>493</v>
      </c>
      <c r="X84">
        <v>8</v>
      </c>
      <c r="Y84" t="s">
        <v>494</v>
      </c>
      <c r="Z84">
        <v>78</v>
      </c>
      <c r="AD84">
        <v>78</v>
      </c>
      <c r="AH84">
        <v>0</v>
      </c>
      <c r="AK84" t="str">
        <f t="shared" si="5"/>
        <v>United Rep. of Tanzania</v>
      </c>
      <c r="AL84">
        <v>9797</v>
      </c>
      <c r="AM84">
        <v>83</v>
      </c>
      <c r="AO84" s="49">
        <f t="shared" si="7"/>
        <v>9.7969999999999999E-5</v>
      </c>
      <c r="AP84" s="35">
        <f t="shared" si="6"/>
        <v>1.3433909105092114E-6</v>
      </c>
    </row>
    <row r="85" spans="1:42">
      <c r="A85" t="s">
        <v>509</v>
      </c>
      <c r="B85">
        <v>2018</v>
      </c>
      <c r="C85">
        <v>2018</v>
      </c>
      <c r="D85">
        <v>2018</v>
      </c>
      <c r="E85">
        <v>6</v>
      </c>
      <c r="F85">
        <v>1</v>
      </c>
      <c r="G85">
        <v>2</v>
      </c>
      <c r="H85" t="s">
        <v>488</v>
      </c>
      <c r="I85">
        <v>404</v>
      </c>
      <c r="J85" t="s">
        <v>661</v>
      </c>
      <c r="K85" t="s">
        <v>662</v>
      </c>
      <c r="L85">
        <v>0</v>
      </c>
      <c r="M85" t="s">
        <v>491</v>
      </c>
      <c r="N85" t="s">
        <v>492</v>
      </c>
      <c r="V85">
        <v>901920</v>
      </c>
      <c r="W85" t="s">
        <v>493</v>
      </c>
      <c r="X85">
        <v>8</v>
      </c>
      <c r="Y85" t="s">
        <v>494</v>
      </c>
      <c r="Z85">
        <v>481</v>
      </c>
      <c r="AD85">
        <v>481</v>
      </c>
      <c r="AH85">
        <v>0</v>
      </c>
      <c r="AK85" t="str">
        <f t="shared" si="5"/>
        <v>Kenya</v>
      </c>
      <c r="AL85">
        <v>9234</v>
      </c>
      <c r="AM85">
        <v>84</v>
      </c>
      <c r="AO85" s="49">
        <f t="shared" si="7"/>
        <v>9.234E-5</v>
      </c>
      <c r="AP85" s="35">
        <f t="shared" si="6"/>
        <v>1.2661908408331182E-6</v>
      </c>
    </row>
    <row r="86" spans="1:42">
      <c r="A86" t="s">
        <v>487</v>
      </c>
      <c r="B86">
        <v>2018</v>
      </c>
      <c r="C86">
        <v>2018</v>
      </c>
      <c r="D86">
        <v>2018</v>
      </c>
      <c r="E86">
        <v>6</v>
      </c>
      <c r="F86">
        <v>1</v>
      </c>
      <c r="G86">
        <v>2</v>
      </c>
      <c r="H86" t="s">
        <v>488</v>
      </c>
      <c r="I86">
        <v>586</v>
      </c>
      <c r="J86" t="s">
        <v>663</v>
      </c>
      <c r="K86" t="s">
        <v>664</v>
      </c>
      <c r="L86">
        <v>0</v>
      </c>
      <c r="M86" t="s">
        <v>491</v>
      </c>
      <c r="N86" t="s">
        <v>492</v>
      </c>
      <c r="V86">
        <v>901920</v>
      </c>
      <c r="W86" t="s">
        <v>493</v>
      </c>
      <c r="X86">
        <v>1</v>
      </c>
      <c r="Y86" t="s">
        <v>496</v>
      </c>
      <c r="Z86">
        <v>0</v>
      </c>
      <c r="AD86">
        <v>0</v>
      </c>
      <c r="AH86">
        <v>6</v>
      </c>
      <c r="AK86" t="str">
        <f t="shared" si="5"/>
        <v>Pakistan</v>
      </c>
      <c r="AL86">
        <v>7648</v>
      </c>
      <c r="AM86">
        <v>85</v>
      </c>
      <c r="AO86" s="49">
        <f t="shared" si="7"/>
        <v>7.648E-5</v>
      </c>
      <c r="AP86" s="35">
        <f t="shared" si="6"/>
        <v>1.0487142679978001E-6</v>
      </c>
    </row>
    <row r="87" spans="1:42">
      <c r="A87" t="s">
        <v>487</v>
      </c>
      <c r="B87">
        <v>2018</v>
      </c>
      <c r="C87">
        <v>2018</v>
      </c>
      <c r="D87">
        <v>2018</v>
      </c>
      <c r="E87">
        <v>6</v>
      </c>
      <c r="F87">
        <v>1</v>
      </c>
      <c r="G87">
        <v>2</v>
      </c>
      <c r="H87" t="s">
        <v>488</v>
      </c>
      <c r="I87">
        <v>417</v>
      </c>
      <c r="J87" t="s">
        <v>665</v>
      </c>
      <c r="K87" t="s">
        <v>666</v>
      </c>
      <c r="L87">
        <v>0</v>
      </c>
      <c r="M87" t="s">
        <v>491</v>
      </c>
      <c r="N87" t="s">
        <v>492</v>
      </c>
      <c r="V87">
        <v>901920</v>
      </c>
      <c r="W87" t="s">
        <v>493</v>
      </c>
      <c r="X87">
        <v>8</v>
      </c>
      <c r="Y87" t="s">
        <v>494</v>
      </c>
      <c r="Z87">
        <v>15</v>
      </c>
      <c r="AD87">
        <v>15</v>
      </c>
      <c r="AH87">
        <v>0</v>
      </c>
      <c r="AK87" t="str">
        <f t="shared" si="5"/>
        <v>Kyrgyzstan</v>
      </c>
      <c r="AL87">
        <v>4535</v>
      </c>
      <c r="AM87">
        <v>86</v>
      </c>
      <c r="AO87" s="49">
        <f t="shared" si="7"/>
        <v>4.5349999999999998E-5</v>
      </c>
      <c r="AP87" s="35">
        <f t="shared" si="6"/>
        <v>6.2185136053478345E-7</v>
      </c>
    </row>
    <row r="88" spans="1:42">
      <c r="A88" t="s">
        <v>487</v>
      </c>
      <c r="B88">
        <v>2018</v>
      </c>
      <c r="C88">
        <v>2018</v>
      </c>
      <c r="D88">
        <v>2018</v>
      </c>
      <c r="E88">
        <v>6</v>
      </c>
      <c r="F88">
        <v>1</v>
      </c>
      <c r="G88">
        <v>2</v>
      </c>
      <c r="H88" t="s">
        <v>488</v>
      </c>
      <c r="I88">
        <v>499</v>
      </c>
      <c r="J88" t="s">
        <v>667</v>
      </c>
      <c r="K88" t="s">
        <v>668</v>
      </c>
      <c r="L88">
        <v>0</v>
      </c>
      <c r="M88" t="s">
        <v>491</v>
      </c>
      <c r="N88" t="s">
        <v>492</v>
      </c>
      <c r="V88">
        <v>901920</v>
      </c>
      <c r="W88" t="s">
        <v>493</v>
      </c>
      <c r="X88">
        <v>8</v>
      </c>
      <c r="Y88" t="s">
        <v>494</v>
      </c>
      <c r="Z88">
        <v>25</v>
      </c>
      <c r="AD88">
        <v>25</v>
      </c>
      <c r="AH88">
        <v>0</v>
      </c>
      <c r="AK88" t="str">
        <f t="shared" si="5"/>
        <v>Montenegro</v>
      </c>
      <c r="AL88">
        <v>4445</v>
      </c>
      <c r="AM88">
        <v>87</v>
      </c>
      <c r="AO88" s="49">
        <f t="shared" si="7"/>
        <v>4.4450000000000003E-5</v>
      </c>
      <c r="AP88" s="35">
        <f t="shared" si="6"/>
        <v>6.0951031920112734E-7</v>
      </c>
    </row>
    <row r="89" spans="1:42">
      <c r="A89" t="s">
        <v>487</v>
      </c>
      <c r="B89">
        <v>2018</v>
      </c>
      <c r="C89">
        <v>2018</v>
      </c>
      <c r="D89">
        <v>2018</v>
      </c>
      <c r="E89">
        <v>6</v>
      </c>
      <c r="F89">
        <v>1</v>
      </c>
      <c r="G89">
        <v>2</v>
      </c>
      <c r="H89" t="s">
        <v>488</v>
      </c>
      <c r="I89">
        <v>800</v>
      </c>
      <c r="J89" t="s">
        <v>669</v>
      </c>
      <c r="K89" t="s">
        <v>670</v>
      </c>
      <c r="L89">
        <v>0</v>
      </c>
      <c r="M89" t="s">
        <v>491</v>
      </c>
      <c r="N89" t="s">
        <v>492</v>
      </c>
      <c r="V89">
        <v>901920</v>
      </c>
      <c r="W89" t="s">
        <v>493</v>
      </c>
      <c r="X89">
        <v>8</v>
      </c>
      <c r="Y89" t="s">
        <v>494</v>
      </c>
      <c r="Z89">
        <v>323</v>
      </c>
      <c r="AD89">
        <v>323</v>
      </c>
      <c r="AH89">
        <v>0</v>
      </c>
      <c r="AK89" t="str">
        <f t="shared" si="5"/>
        <v>Uganda</v>
      </c>
      <c r="AL89">
        <v>4409</v>
      </c>
      <c r="AM89">
        <v>88</v>
      </c>
      <c r="AO89" s="49">
        <f t="shared" si="7"/>
        <v>4.409E-5</v>
      </c>
      <c r="AP89" s="35">
        <f t="shared" si="6"/>
        <v>6.0457390266766492E-7</v>
      </c>
    </row>
    <row r="90" spans="1:42">
      <c r="A90" t="s">
        <v>487</v>
      </c>
      <c r="B90">
        <v>2018</v>
      </c>
      <c r="C90">
        <v>2018</v>
      </c>
      <c r="D90">
        <v>2018</v>
      </c>
      <c r="E90">
        <v>6</v>
      </c>
      <c r="F90">
        <v>1</v>
      </c>
      <c r="G90">
        <v>2</v>
      </c>
      <c r="H90" t="s">
        <v>488</v>
      </c>
      <c r="I90">
        <v>70</v>
      </c>
      <c r="J90" t="s">
        <v>671</v>
      </c>
      <c r="K90" t="s">
        <v>672</v>
      </c>
      <c r="L90">
        <v>0</v>
      </c>
      <c r="M90" t="s">
        <v>491</v>
      </c>
      <c r="N90" t="s">
        <v>492</v>
      </c>
      <c r="V90">
        <v>901920</v>
      </c>
      <c r="W90" t="s">
        <v>493</v>
      </c>
      <c r="X90">
        <v>8</v>
      </c>
      <c r="Y90" t="s">
        <v>494</v>
      </c>
      <c r="Z90">
        <v>253</v>
      </c>
      <c r="AD90">
        <v>253</v>
      </c>
      <c r="AH90">
        <v>0</v>
      </c>
      <c r="AK90" t="str">
        <f t="shared" si="5"/>
        <v>Bosnia Herzegovina</v>
      </c>
      <c r="AL90">
        <v>4150</v>
      </c>
      <c r="AM90">
        <v>89</v>
      </c>
      <c r="AO90" s="49">
        <f t="shared" si="7"/>
        <v>4.1499999999999999E-5</v>
      </c>
      <c r="AP90" s="35">
        <f t="shared" si="6"/>
        <v>5.690591281630323E-7</v>
      </c>
    </row>
    <row r="91" spans="1:42">
      <c r="A91" t="s">
        <v>487</v>
      </c>
      <c r="B91">
        <v>2018</v>
      </c>
      <c r="C91">
        <v>2018</v>
      </c>
      <c r="D91">
        <v>2018</v>
      </c>
      <c r="E91">
        <v>6</v>
      </c>
      <c r="F91">
        <v>1</v>
      </c>
      <c r="G91">
        <v>2</v>
      </c>
      <c r="H91" t="s">
        <v>488</v>
      </c>
      <c r="I91">
        <v>384</v>
      </c>
      <c r="J91" t="s">
        <v>673</v>
      </c>
      <c r="K91" t="s">
        <v>674</v>
      </c>
      <c r="L91">
        <v>0</v>
      </c>
      <c r="M91" t="s">
        <v>491</v>
      </c>
      <c r="N91" t="s">
        <v>492</v>
      </c>
      <c r="V91">
        <v>901920</v>
      </c>
      <c r="W91" t="s">
        <v>493</v>
      </c>
      <c r="X91">
        <v>8</v>
      </c>
      <c r="Y91" t="s">
        <v>494</v>
      </c>
      <c r="Z91">
        <v>3</v>
      </c>
      <c r="AD91">
        <v>3</v>
      </c>
      <c r="AH91">
        <v>0</v>
      </c>
      <c r="AK91" t="str">
        <f t="shared" si="5"/>
        <v>Cﾃｴte d'Ivoire</v>
      </c>
      <c r="AL91">
        <v>1588</v>
      </c>
      <c r="AM91">
        <v>90</v>
      </c>
      <c r="AO91" s="49">
        <f t="shared" si="7"/>
        <v>1.588E-5</v>
      </c>
      <c r="AP91" s="35">
        <f t="shared" si="6"/>
        <v>2.1775081819828801E-7</v>
      </c>
    </row>
    <row r="92" spans="1:42">
      <c r="A92" t="s">
        <v>509</v>
      </c>
      <c r="B92">
        <v>2018</v>
      </c>
      <c r="C92">
        <v>2018</v>
      </c>
      <c r="D92">
        <v>2018</v>
      </c>
      <c r="E92">
        <v>6</v>
      </c>
      <c r="F92">
        <v>1</v>
      </c>
      <c r="G92">
        <v>2</v>
      </c>
      <c r="H92" t="s">
        <v>488</v>
      </c>
      <c r="I92">
        <v>108</v>
      </c>
      <c r="J92" t="s">
        <v>675</v>
      </c>
      <c r="K92" t="s">
        <v>676</v>
      </c>
      <c r="L92">
        <v>0</v>
      </c>
      <c r="M92" t="s">
        <v>491</v>
      </c>
      <c r="N92" t="s">
        <v>492</v>
      </c>
      <c r="V92">
        <v>901920</v>
      </c>
      <c r="W92" t="s">
        <v>493</v>
      </c>
      <c r="X92">
        <v>8</v>
      </c>
      <c r="Y92" t="s">
        <v>494</v>
      </c>
      <c r="Z92">
        <v>3</v>
      </c>
      <c r="AD92">
        <v>3</v>
      </c>
      <c r="AH92">
        <v>0</v>
      </c>
      <c r="AK92" t="str">
        <f t="shared" si="5"/>
        <v>Burundi</v>
      </c>
      <c r="AL92">
        <v>1480</v>
      </c>
      <c r="AM92">
        <v>91</v>
      </c>
      <c r="AO92" s="49">
        <f t="shared" si="7"/>
        <v>1.4800000000000001E-5</v>
      </c>
      <c r="AP92" s="35">
        <f t="shared" si="6"/>
        <v>2.0294156859790067E-7</v>
      </c>
    </row>
    <row r="93" spans="1:42">
      <c r="A93" t="s">
        <v>487</v>
      </c>
      <c r="B93">
        <v>2018</v>
      </c>
      <c r="C93">
        <v>2018</v>
      </c>
      <c r="D93">
        <v>2018</v>
      </c>
      <c r="E93">
        <v>6</v>
      </c>
      <c r="F93">
        <v>1</v>
      </c>
      <c r="G93">
        <v>2</v>
      </c>
      <c r="H93" t="s">
        <v>488</v>
      </c>
      <c r="I93">
        <v>96</v>
      </c>
      <c r="J93" t="s">
        <v>677</v>
      </c>
      <c r="K93" t="s">
        <v>678</v>
      </c>
      <c r="L93">
        <v>0</v>
      </c>
      <c r="M93" t="s">
        <v>491</v>
      </c>
      <c r="N93" t="s">
        <v>492</v>
      </c>
      <c r="V93">
        <v>901920</v>
      </c>
      <c r="W93" t="s">
        <v>493</v>
      </c>
      <c r="X93">
        <v>8</v>
      </c>
      <c r="Y93" t="s">
        <v>494</v>
      </c>
      <c r="Z93">
        <v>10</v>
      </c>
      <c r="AD93">
        <v>10</v>
      </c>
      <c r="AH93">
        <v>0</v>
      </c>
      <c r="AK93" t="str">
        <f t="shared" si="5"/>
        <v>Brunei Darussalam</v>
      </c>
      <c r="AL93">
        <v>1215</v>
      </c>
      <c r="AM93">
        <v>92</v>
      </c>
      <c r="AO93" s="49">
        <f t="shared" si="7"/>
        <v>1.2150000000000001E-5</v>
      </c>
      <c r="AP93" s="35">
        <f t="shared" si="6"/>
        <v>1.6660405800435764E-7</v>
      </c>
    </row>
    <row r="94" spans="1:42">
      <c r="A94" t="s">
        <v>487</v>
      </c>
      <c r="B94">
        <v>2018</v>
      </c>
      <c r="C94">
        <v>2018</v>
      </c>
      <c r="D94">
        <v>2018</v>
      </c>
      <c r="E94">
        <v>6</v>
      </c>
      <c r="F94">
        <v>1</v>
      </c>
      <c r="G94">
        <v>2</v>
      </c>
      <c r="H94" t="s">
        <v>488</v>
      </c>
      <c r="I94">
        <v>196</v>
      </c>
      <c r="J94" t="s">
        <v>679</v>
      </c>
      <c r="K94" t="s">
        <v>680</v>
      </c>
      <c r="L94">
        <v>0</v>
      </c>
      <c r="M94" t="s">
        <v>491</v>
      </c>
      <c r="N94" t="s">
        <v>492</v>
      </c>
      <c r="V94">
        <v>901920</v>
      </c>
      <c r="W94" t="s">
        <v>493</v>
      </c>
      <c r="X94">
        <v>8</v>
      </c>
      <c r="Y94" t="s">
        <v>494</v>
      </c>
      <c r="Z94">
        <v>100</v>
      </c>
      <c r="AD94">
        <v>100</v>
      </c>
      <c r="AH94">
        <v>0</v>
      </c>
      <c r="AK94" t="str">
        <f t="shared" si="5"/>
        <v>Cyprus</v>
      </c>
      <c r="AL94">
        <v>1188</v>
      </c>
      <c r="AM94">
        <v>93</v>
      </c>
      <c r="AO94" s="49">
        <f t="shared" si="7"/>
        <v>1.188E-5</v>
      </c>
      <c r="AP94" s="35">
        <f t="shared" si="6"/>
        <v>1.629017456042608E-7</v>
      </c>
    </row>
    <row r="95" spans="1:42">
      <c r="A95" t="s">
        <v>487</v>
      </c>
      <c r="B95">
        <v>2018</v>
      </c>
      <c r="C95">
        <v>2018</v>
      </c>
      <c r="D95">
        <v>2018</v>
      </c>
      <c r="E95">
        <v>6</v>
      </c>
      <c r="F95">
        <v>1</v>
      </c>
      <c r="G95">
        <v>2</v>
      </c>
      <c r="H95" t="s">
        <v>488</v>
      </c>
      <c r="I95">
        <v>60</v>
      </c>
      <c r="J95" t="s">
        <v>681</v>
      </c>
      <c r="K95" t="s">
        <v>682</v>
      </c>
      <c r="L95">
        <v>0</v>
      </c>
      <c r="M95" t="s">
        <v>491</v>
      </c>
      <c r="N95" t="s">
        <v>492</v>
      </c>
      <c r="V95">
        <v>901920</v>
      </c>
      <c r="W95" t="s">
        <v>493</v>
      </c>
      <c r="X95">
        <v>8</v>
      </c>
      <c r="Y95" t="s">
        <v>494</v>
      </c>
      <c r="Z95">
        <v>25</v>
      </c>
      <c r="AD95">
        <v>25</v>
      </c>
      <c r="AH95">
        <v>0</v>
      </c>
      <c r="AK95" t="str">
        <f t="shared" si="5"/>
        <v>Bermuda</v>
      </c>
      <c r="AL95">
        <v>909</v>
      </c>
      <c r="AM95">
        <v>94</v>
      </c>
      <c r="AO95" s="49">
        <f t="shared" si="7"/>
        <v>9.0899999999999994E-6</v>
      </c>
      <c r="AP95" s="35">
        <f t="shared" si="6"/>
        <v>1.2464451746992682E-7</v>
      </c>
    </row>
    <row r="96" spans="1:42">
      <c r="A96" t="s">
        <v>487</v>
      </c>
      <c r="B96">
        <v>2018</v>
      </c>
      <c r="C96">
        <v>2018</v>
      </c>
      <c r="D96">
        <v>2018</v>
      </c>
      <c r="E96">
        <v>6</v>
      </c>
      <c r="F96">
        <v>1</v>
      </c>
      <c r="G96">
        <v>2</v>
      </c>
      <c r="H96" t="s">
        <v>488</v>
      </c>
      <c r="I96">
        <v>858</v>
      </c>
      <c r="J96" t="s">
        <v>683</v>
      </c>
      <c r="K96" t="s">
        <v>684</v>
      </c>
      <c r="L96">
        <v>0</v>
      </c>
      <c r="M96" t="s">
        <v>491</v>
      </c>
      <c r="N96" t="s">
        <v>492</v>
      </c>
      <c r="V96">
        <v>901920</v>
      </c>
      <c r="W96" t="s">
        <v>493</v>
      </c>
      <c r="X96">
        <v>8</v>
      </c>
      <c r="Y96" t="s">
        <v>494</v>
      </c>
      <c r="Z96">
        <v>13</v>
      </c>
      <c r="AD96">
        <v>13</v>
      </c>
      <c r="AH96">
        <v>0</v>
      </c>
      <c r="AK96" t="str">
        <f t="shared" si="5"/>
        <v>Uruguay</v>
      </c>
      <c r="AL96">
        <v>779</v>
      </c>
      <c r="AM96">
        <v>95</v>
      </c>
      <c r="AO96" s="49">
        <f t="shared" si="7"/>
        <v>7.79E-6</v>
      </c>
      <c r="AP96" s="35">
        <f t="shared" si="6"/>
        <v>1.0681856887686798E-7</v>
      </c>
    </row>
    <row r="97" spans="1:42">
      <c r="A97" t="s">
        <v>487</v>
      </c>
      <c r="B97">
        <v>2018</v>
      </c>
      <c r="C97">
        <v>2018</v>
      </c>
      <c r="D97">
        <v>2018</v>
      </c>
      <c r="E97">
        <v>6</v>
      </c>
      <c r="F97">
        <v>1</v>
      </c>
      <c r="G97">
        <v>2</v>
      </c>
      <c r="H97" t="s">
        <v>488</v>
      </c>
      <c r="I97">
        <v>894</v>
      </c>
      <c r="J97" t="s">
        <v>685</v>
      </c>
      <c r="K97" t="s">
        <v>686</v>
      </c>
      <c r="L97">
        <v>0</v>
      </c>
      <c r="M97" t="s">
        <v>491</v>
      </c>
      <c r="N97" t="s">
        <v>492</v>
      </c>
      <c r="V97">
        <v>901920</v>
      </c>
      <c r="W97" t="s">
        <v>493</v>
      </c>
      <c r="X97">
        <v>8</v>
      </c>
      <c r="Y97" t="s">
        <v>494</v>
      </c>
      <c r="Z97">
        <v>185</v>
      </c>
      <c r="AD97">
        <v>185</v>
      </c>
      <c r="AH97">
        <v>0</v>
      </c>
      <c r="AK97" t="str">
        <f t="shared" si="5"/>
        <v>Zambia</v>
      </c>
      <c r="AL97">
        <v>480</v>
      </c>
      <c r="AM97">
        <v>96</v>
      </c>
      <c r="AO97" s="49">
        <f t="shared" si="7"/>
        <v>4.7999999999999998E-6</v>
      </c>
      <c r="AP97" s="35">
        <f t="shared" si="6"/>
        <v>6.5818887112832652E-8</v>
      </c>
    </row>
    <row r="98" spans="1:42">
      <c r="A98" t="s">
        <v>687</v>
      </c>
      <c r="B98">
        <v>2018</v>
      </c>
      <c r="C98">
        <v>2018</v>
      </c>
      <c r="D98">
        <v>2018</v>
      </c>
      <c r="E98">
        <v>6</v>
      </c>
      <c r="F98">
        <v>1</v>
      </c>
      <c r="G98">
        <v>2</v>
      </c>
      <c r="H98" t="s">
        <v>488</v>
      </c>
      <c r="I98">
        <v>678</v>
      </c>
      <c r="J98" t="s">
        <v>688</v>
      </c>
      <c r="K98" t="s">
        <v>689</v>
      </c>
      <c r="L98">
        <v>0</v>
      </c>
      <c r="M98" t="s">
        <v>491</v>
      </c>
      <c r="N98" t="s">
        <v>492</v>
      </c>
      <c r="V98">
        <v>901920</v>
      </c>
      <c r="W98" t="s">
        <v>690</v>
      </c>
      <c r="X98">
        <v>8</v>
      </c>
      <c r="Y98" t="s">
        <v>494</v>
      </c>
      <c r="Z98">
        <v>7</v>
      </c>
      <c r="AD98">
        <v>7</v>
      </c>
      <c r="AH98">
        <v>0</v>
      </c>
      <c r="AK98" t="str">
        <f t="shared" si="5"/>
        <v>Sao Tome and Principe</v>
      </c>
      <c r="AL98">
        <v>315</v>
      </c>
      <c r="AM98">
        <v>97</v>
      </c>
      <c r="AO98" s="49">
        <f t="shared" si="7"/>
        <v>3.1499999999999999E-6</v>
      </c>
      <c r="AP98" s="35">
        <f t="shared" si="6"/>
        <v>4.3193644667796423E-8</v>
      </c>
    </row>
    <row r="99" spans="1:42">
      <c r="A99" t="s">
        <v>487</v>
      </c>
      <c r="B99">
        <v>2018</v>
      </c>
      <c r="C99">
        <v>2018</v>
      </c>
      <c r="D99">
        <v>2018</v>
      </c>
      <c r="E99">
        <v>6</v>
      </c>
      <c r="F99">
        <v>1</v>
      </c>
      <c r="G99">
        <v>2</v>
      </c>
      <c r="H99" t="s">
        <v>488</v>
      </c>
      <c r="I99">
        <v>288</v>
      </c>
      <c r="J99" t="s">
        <v>691</v>
      </c>
      <c r="K99" t="s">
        <v>692</v>
      </c>
      <c r="L99">
        <v>0</v>
      </c>
      <c r="M99" t="s">
        <v>491</v>
      </c>
      <c r="N99" t="s">
        <v>492</v>
      </c>
      <c r="V99">
        <v>901920</v>
      </c>
      <c r="W99" t="s">
        <v>493</v>
      </c>
      <c r="X99">
        <v>8</v>
      </c>
      <c r="Y99" t="s">
        <v>494</v>
      </c>
      <c r="Z99">
        <v>122</v>
      </c>
      <c r="AD99">
        <v>122</v>
      </c>
      <c r="AH99">
        <v>0</v>
      </c>
      <c r="AK99" t="str">
        <f t="shared" si="5"/>
        <v>Ghana</v>
      </c>
      <c r="AL99">
        <v>290</v>
      </c>
      <c r="AM99">
        <v>98</v>
      </c>
      <c r="AO99" s="49">
        <f t="shared" si="7"/>
        <v>2.9000000000000002E-6</v>
      </c>
      <c r="AP99" s="35">
        <f t="shared" si="6"/>
        <v>3.9765577630669724E-8</v>
      </c>
    </row>
    <row r="100" spans="1:42">
      <c r="A100" t="s">
        <v>487</v>
      </c>
      <c r="B100">
        <v>2018</v>
      </c>
      <c r="C100">
        <v>2018</v>
      </c>
      <c r="D100">
        <v>2018</v>
      </c>
      <c r="E100">
        <v>6</v>
      </c>
      <c r="F100">
        <v>1</v>
      </c>
      <c r="G100">
        <v>2</v>
      </c>
      <c r="H100" t="s">
        <v>488</v>
      </c>
      <c r="I100">
        <v>352</v>
      </c>
      <c r="J100" t="s">
        <v>693</v>
      </c>
      <c r="K100" t="s">
        <v>694</v>
      </c>
      <c r="L100">
        <v>0</v>
      </c>
      <c r="M100" t="s">
        <v>491</v>
      </c>
      <c r="N100" t="s">
        <v>492</v>
      </c>
      <c r="V100">
        <v>901920</v>
      </c>
      <c r="W100" t="s">
        <v>493</v>
      </c>
      <c r="X100">
        <v>8</v>
      </c>
      <c r="Y100" t="s">
        <v>494</v>
      </c>
      <c r="Z100">
        <v>5</v>
      </c>
      <c r="AD100">
        <v>5</v>
      </c>
      <c r="AH100">
        <v>0</v>
      </c>
      <c r="AK100" t="str">
        <f t="shared" si="5"/>
        <v>Iceland</v>
      </c>
      <c r="AL100">
        <v>289</v>
      </c>
      <c r="AM100">
        <v>99</v>
      </c>
      <c r="AO100" s="49">
        <f t="shared" si="7"/>
        <v>2.8899999999999999E-6</v>
      </c>
      <c r="AP100" s="35">
        <f t="shared" si="6"/>
        <v>3.9628454949184659E-8</v>
      </c>
    </row>
    <row r="101" spans="1:42">
      <c r="A101" t="s">
        <v>509</v>
      </c>
      <c r="B101">
        <v>2018</v>
      </c>
      <c r="C101">
        <v>2018</v>
      </c>
      <c r="D101">
        <v>2018</v>
      </c>
      <c r="E101">
        <v>6</v>
      </c>
      <c r="F101">
        <v>1</v>
      </c>
      <c r="G101">
        <v>2</v>
      </c>
      <c r="H101" t="s">
        <v>488</v>
      </c>
      <c r="I101">
        <v>72</v>
      </c>
      <c r="J101" t="s">
        <v>695</v>
      </c>
      <c r="K101" t="s">
        <v>696</v>
      </c>
      <c r="L101">
        <v>0</v>
      </c>
      <c r="M101" t="s">
        <v>491</v>
      </c>
      <c r="N101" t="s">
        <v>492</v>
      </c>
      <c r="V101">
        <v>901920</v>
      </c>
      <c r="W101" t="s">
        <v>493</v>
      </c>
      <c r="X101">
        <v>8</v>
      </c>
      <c r="Y101" t="s">
        <v>494</v>
      </c>
      <c r="Z101">
        <v>22</v>
      </c>
      <c r="AD101">
        <v>7</v>
      </c>
      <c r="AH101">
        <v>0</v>
      </c>
      <c r="AK101" t="str">
        <f t="shared" si="5"/>
        <v>Botswana</v>
      </c>
      <c r="AL101">
        <v>232</v>
      </c>
      <c r="AM101">
        <v>100</v>
      </c>
      <c r="AO101" s="49">
        <f>AL101/100000000</f>
        <v>2.3199999999999998E-6</v>
      </c>
      <c r="AP101" s="35">
        <f t="shared" si="6"/>
        <v>3.1812462104535779E-8</v>
      </c>
    </row>
    <row r="102" spans="1:42">
      <c r="AO102" s="49"/>
    </row>
  </sheetData>
  <autoFilter ref="A1:AP1" xr:uid="{A1EA108F-6E1A-924F-8D59-2EFA68B4E34A}"/>
  <phoneticPr fontId="3"/>
  <hyperlinks>
    <hyperlink ref="AT2" r:id="rId1" xr:uid="{CDD207BD-DFA4-6647-BA0E-6FCD9F0D5141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CE49-A78E-DF48-971D-E52B2B989E14}">
  <dimension ref="A1:AS133"/>
  <sheetViews>
    <sheetView topLeftCell="AH1" workbookViewId="0">
      <selection activeCell="AP6" sqref="AP6"/>
    </sheetView>
  </sheetViews>
  <sheetFormatPr baseColWidth="10" defaultRowHeight="20"/>
  <cols>
    <col min="38" max="38" width="13.5703125" customWidth="1"/>
    <col min="42" max="42" width="13.28515625" customWidth="1"/>
  </cols>
  <sheetData>
    <row r="1" spans="1:45">
      <c r="A1" t="s">
        <v>453</v>
      </c>
      <c r="B1" t="s">
        <v>48</v>
      </c>
      <c r="C1" t="s">
        <v>454</v>
      </c>
      <c r="D1" t="s">
        <v>455</v>
      </c>
      <c r="E1" t="s">
        <v>456</v>
      </c>
      <c r="F1" t="s">
        <v>457</v>
      </c>
      <c r="G1" t="s">
        <v>458</v>
      </c>
      <c r="H1" t="s">
        <v>459</v>
      </c>
      <c r="I1" t="s">
        <v>460</v>
      </c>
      <c r="J1" t="s">
        <v>461</v>
      </c>
      <c r="K1" t="s">
        <v>462</v>
      </c>
      <c r="L1" t="s">
        <v>463</v>
      </c>
      <c r="M1" t="s">
        <v>464</v>
      </c>
      <c r="N1" t="s">
        <v>465</v>
      </c>
      <c r="O1" t="s">
        <v>466</v>
      </c>
      <c r="P1" t="s">
        <v>467</v>
      </c>
      <c r="Q1" t="s">
        <v>468</v>
      </c>
      <c r="R1" t="s">
        <v>469</v>
      </c>
      <c r="S1" t="s">
        <v>470</v>
      </c>
      <c r="T1" t="s">
        <v>471</v>
      </c>
      <c r="U1" t="s">
        <v>472</v>
      </c>
      <c r="V1" t="s">
        <v>473</v>
      </c>
      <c r="W1" t="s">
        <v>474</v>
      </c>
      <c r="X1" t="s">
        <v>475</v>
      </c>
      <c r="Y1" t="s">
        <v>476</v>
      </c>
      <c r="Z1" t="s">
        <v>477</v>
      </c>
      <c r="AA1" t="s">
        <v>478</v>
      </c>
      <c r="AB1" t="s">
        <v>479</v>
      </c>
      <c r="AC1" t="s">
        <v>480</v>
      </c>
      <c r="AD1" t="s">
        <v>481</v>
      </c>
      <c r="AE1" t="s">
        <v>482</v>
      </c>
      <c r="AF1" t="s">
        <v>483</v>
      </c>
      <c r="AG1" t="s">
        <v>484</v>
      </c>
      <c r="AH1" t="s">
        <v>485</v>
      </c>
      <c r="AI1" t="s">
        <v>486</v>
      </c>
      <c r="AK1" s="44" t="s">
        <v>447</v>
      </c>
      <c r="AL1" t="s">
        <v>802</v>
      </c>
      <c r="AM1" s="44" t="s">
        <v>803</v>
      </c>
      <c r="AN1" s="44" t="s">
        <v>452</v>
      </c>
      <c r="AP1" s="44" t="s">
        <v>804</v>
      </c>
      <c r="AQ1" s="44" t="s">
        <v>804</v>
      </c>
      <c r="AS1" s="65" t="s">
        <v>730</v>
      </c>
    </row>
    <row r="2" spans="1:45">
      <c r="A2" t="s">
        <v>487</v>
      </c>
      <c r="B2">
        <v>2018</v>
      </c>
      <c r="C2">
        <v>2018</v>
      </c>
      <c r="D2">
        <v>2018</v>
      </c>
      <c r="E2">
        <v>6</v>
      </c>
      <c r="F2">
        <v>1</v>
      </c>
      <c r="G2">
        <v>1</v>
      </c>
      <c r="H2" t="s">
        <v>731</v>
      </c>
      <c r="I2">
        <v>842</v>
      </c>
      <c r="J2" t="s">
        <v>495</v>
      </c>
      <c r="K2" t="s">
        <v>495</v>
      </c>
      <c r="L2">
        <v>0</v>
      </c>
      <c r="M2" t="s">
        <v>491</v>
      </c>
      <c r="N2" t="s">
        <v>492</v>
      </c>
      <c r="V2">
        <v>901920</v>
      </c>
      <c r="W2" t="s">
        <v>493</v>
      </c>
      <c r="X2">
        <v>8</v>
      </c>
      <c r="Y2" t="s">
        <v>494</v>
      </c>
      <c r="Z2">
        <v>29035156</v>
      </c>
      <c r="AD2">
        <v>29035156</v>
      </c>
      <c r="AF2">
        <v>2333816594</v>
      </c>
      <c r="AI2">
        <v>6</v>
      </c>
      <c r="AJ2" t="str">
        <f>J2</f>
        <v>USA</v>
      </c>
      <c r="AK2">
        <v>1</v>
      </c>
      <c r="AL2" t="s">
        <v>700</v>
      </c>
      <c r="AM2" s="67">
        <f>AF2/100000000</f>
        <v>23.33816594</v>
      </c>
      <c r="AN2" s="35">
        <f>AM2/$AQ$2</f>
        <v>0.29771261803024984</v>
      </c>
      <c r="AP2" s="44">
        <f>SUM(AF2:AF133)</f>
        <v>7839159151</v>
      </c>
      <c r="AQ2" s="66">
        <f>SUM(AM1:AM140)</f>
        <v>78.391591509999984</v>
      </c>
      <c r="AS2" s="25" t="s">
        <v>729</v>
      </c>
    </row>
    <row r="3" spans="1:45">
      <c r="A3" t="s">
        <v>487</v>
      </c>
      <c r="B3">
        <v>2018</v>
      </c>
      <c r="C3">
        <v>2018</v>
      </c>
      <c r="D3">
        <v>2018</v>
      </c>
      <c r="E3">
        <v>6</v>
      </c>
      <c r="F3">
        <v>1</v>
      </c>
      <c r="G3">
        <v>1</v>
      </c>
      <c r="H3" t="s">
        <v>731</v>
      </c>
      <c r="I3">
        <v>528</v>
      </c>
      <c r="J3" t="s">
        <v>503</v>
      </c>
      <c r="K3" t="s">
        <v>504</v>
      </c>
      <c r="L3">
        <v>0</v>
      </c>
      <c r="M3" t="s">
        <v>491</v>
      </c>
      <c r="N3" t="s">
        <v>492</v>
      </c>
      <c r="V3">
        <v>901920</v>
      </c>
      <c r="W3" t="s">
        <v>493</v>
      </c>
      <c r="X3">
        <v>8</v>
      </c>
      <c r="Y3" t="s">
        <v>494</v>
      </c>
      <c r="Z3">
        <v>5771727</v>
      </c>
      <c r="AD3">
        <v>5771727</v>
      </c>
      <c r="AF3">
        <v>593971780</v>
      </c>
      <c r="AI3">
        <v>0</v>
      </c>
      <c r="AJ3" t="str">
        <f t="shared" ref="AJ3:AJ66" si="0">J3</f>
        <v>Netherlands</v>
      </c>
      <c r="AK3">
        <v>2</v>
      </c>
      <c r="AL3" t="s">
        <v>704</v>
      </c>
      <c r="AM3" s="67">
        <f t="shared" ref="AM3:AM66" si="1">AF3/100000000</f>
        <v>5.9397178000000004</v>
      </c>
      <c r="AN3" s="35">
        <f t="shared" ref="AN3:AN66" si="2">AM3/$AQ$2</f>
        <v>7.5769833034226672E-2</v>
      </c>
    </row>
    <row r="4" spans="1:45">
      <c r="A4" t="s">
        <v>487</v>
      </c>
      <c r="B4">
        <v>2018</v>
      </c>
      <c r="C4">
        <v>2018</v>
      </c>
      <c r="D4">
        <v>2018</v>
      </c>
      <c r="E4">
        <v>6</v>
      </c>
      <c r="F4">
        <v>1</v>
      </c>
      <c r="G4">
        <v>1</v>
      </c>
      <c r="H4" t="s">
        <v>731</v>
      </c>
      <c r="I4">
        <v>276</v>
      </c>
      <c r="J4" t="s">
        <v>499</v>
      </c>
      <c r="K4" t="s">
        <v>500</v>
      </c>
      <c r="L4">
        <v>0</v>
      </c>
      <c r="M4" t="s">
        <v>491</v>
      </c>
      <c r="N4" t="s">
        <v>492</v>
      </c>
      <c r="V4">
        <v>901920</v>
      </c>
      <c r="W4" t="s">
        <v>493</v>
      </c>
      <c r="X4">
        <v>8</v>
      </c>
      <c r="Y4" t="s">
        <v>494</v>
      </c>
      <c r="Z4">
        <v>10278677</v>
      </c>
      <c r="AD4">
        <v>10278677</v>
      </c>
      <c r="AF4">
        <v>464851757</v>
      </c>
      <c r="AI4">
        <v>6</v>
      </c>
      <c r="AJ4" t="str">
        <f t="shared" si="0"/>
        <v>Germany</v>
      </c>
      <c r="AK4">
        <v>3</v>
      </c>
      <c r="AL4" t="s">
        <v>702</v>
      </c>
      <c r="AM4" s="67">
        <f t="shared" si="1"/>
        <v>4.6485175700000001</v>
      </c>
      <c r="AN4" s="35">
        <f t="shared" si="2"/>
        <v>5.9298675794929027E-2</v>
      </c>
    </row>
    <row r="5" spans="1:45">
      <c r="A5" t="s">
        <v>487</v>
      </c>
      <c r="B5">
        <v>2018</v>
      </c>
      <c r="C5">
        <v>2018</v>
      </c>
      <c r="D5">
        <v>2018</v>
      </c>
      <c r="E5">
        <v>6</v>
      </c>
      <c r="F5">
        <v>1</v>
      </c>
      <c r="G5">
        <v>1</v>
      </c>
      <c r="H5" t="s">
        <v>731</v>
      </c>
      <c r="I5">
        <v>392</v>
      </c>
      <c r="J5" t="s">
        <v>537</v>
      </c>
      <c r="K5" t="s">
        <v>538</v>
      </c>
      <c r="L5">
        <v>0</v>
      </c>
      <c r="M5" t="s">
        <v>491</v>
      </c>
      <c r="N5" t="s">
        <v>492</v>
      </c>
      <c r="V5">
        <v>901920</v>
      </c>
      <c r="W5" t="s">
        <v>493</v>
      </c>
      <c r="X5">
        <v>8</v>
      </c>
      <c r="Y5" t="s">
        <v>494</v>
      </c>
      <c r="Z5">
        <v>3566431</v>
      </c>
      <c r="AD5">
        <v>3566431</v>
      </c>
      <c r="AF5">
        <v>417277853</v>
      </c>
      <c r="AI5">
        <v>0</v>
      </c>
      <c r="AJ5" t="str">
        <f t="shared" si="0"/>
        <v>Japan</v>
      </c>
      <c r="AK5">
        <v>4</v>
      </c>
      <c r="AL5" t="s">
        <v>717</v>
      </c>
      <c r="AM5" s="67">
        <f t="shared" si="1"/>
        <v>4.1727785300000004</v>
      </c>
      <c r="AN5" s="35">
        <f t="shared" si="2"/>
        <v>5.3229924914430418E-2</v>
      </c>
    </row>
    <row r="6" spans="1:45">
      <c r="A6" t="s">
        <v>487</v>
      </c>
      <c r="B6">
        <v>2018</v>
      </c>
      <c r="C6">
        <v>2018</v>
      </c>
      <c r="D6">
        <v>2018</v>
      </c>
      <c r="E6">
        <v>6</v>
      </c>
      <c r="F6">
        <v>1</v>
      </c>
      <c r="G6">
        <v>1</v>
      </c>
      <c r="H6" t="s">
        <v>731</v>
      </c>
      <c r="I6">
        <v>251</v>
      </c>
      <c r="J6" t="s">
        <v>516</v>
      </c>
      <c r="K6" t="s">
        <v>517</v>
      </c>
      <c r="L6">
        <v>0</v>
      </c>
      <c r="M6" t="s">
        <v>491</v>
      </c>
      <c r="N6" t="s">
        <v>492</v>
      </c>
      <c r="V6">
        <v>901920</v>
      </c>
      <c r="W6" t="s">
        <v>493</v>
      </c>
      <c r="X6">
        <v>8</v>
      </c>
      <c r="Y6" t="s">
        <v>494</v>
      </c>
      <c r="Z6">
        <v>4616215</v>
      </c>
      <c r="AD6">
        <v>4616215</v>
      </c>
      <c r="AF6">
        <v>371046744</v>
      </c>
      <c r="AI6">
        <v>6</v>
      </c>
      <c r="AJ6" t="str">
        <f t="shared" si="0"/>
        <v>France</v>
      </c>
      <c r="AK6">
        <v>5</v>
      </c>
      <c r="AL6" t="s">
        <v>710</v>
      </c>
      <c r="AM6" s="67">
        <f t="shared" si="1"/>
        <v>3.71046744</v>
      </c>
      <c r="AN6" s="35">
        <f t="shared" si="2"/>
        <v>4.7332467277777825E-2</v>
      </c>
    </row>
    <row r="7" spans="1:45">
      <c r="A7" t="s">
        <v>487</v>
      </c>
      <c r="B7">
        <v>2018</v>
      </c>
      <c r="C7">
        <v>2018</v>
      </c>
      <c r="D7">
        <v>2018</v>
      </c>
      <c r="E7">
        <v>6</v>
      </c>
      <c r="F7">
        <v>1</v>
      </c>
      <c r="G7">
        <v>1</v>
      </c>
      <c r="H7" t="s">
        <v>731</v>
      </c>
      <c r="I7">
        <v>702</v>
      </c>
      <c r="J7" t="s">
        <v>489</v>
      </c>
      <c r="K7" t="s">
        <v>490</v>
      </c>
      <c r="L7">
        <v>0</v>
      </c>
      <c r="M7" t="s">
        <v>491</v>
      </c>
      <c r="N7" t="s">
        <v>492</v>
      </c>
      <c r="V7">
        <v>901920</v>
      </c>
      <c r="W7" t="s">
        <v>493</v>
      </c>
      <c r="X7">
        <v>8</v>
      </c>
      <c r="Y7" t="s">
        <v>494</v>
      </c>
      <c r="Z7">
        <v>3869030</v>
      </c>
      <c r="AD7">
        <v>3869030</v>
      </c>
      <c r="AF7">
        <v>310988775</v>
      </c>
      <c r="AI7">
        <v>6</v>
      </c>
      <c r="AJ7" t="str">
        <f t="shared" si="0"/>
        <v>Singapore</v>
      </c>
      <c r="AK7">
        <v>6</v>
      </c>
      <c r="AL7" t="s">
        <v>699</v>
      </c>
      <c r="AM7" s="67">
        <f t="shared" si="1"/>
        <v>3.10988775</v>
      </c>
      <c r="AN7" s="35">
        <f t="shared" si="2"/>
        <v>3.9671190367442516E-2</v>
      </c>
    </row>
    <row r="8" spans="1:45">
      <c r="A8" t="s">
        <v>487</v>
      </c>
      <c r="B8">
        <v>2018</v>
      </c>
      <c r="C8">
        <v>2018</v>
      </c>
      <c r="D8">
        <v>2018</v>
      </c>
      <c r="E8">
        <v>6</v>
      </c>
      <c r="F8">
        <v>1</v>
      </c>
      <c r="G8">
        <v>1</v>
      </c>
      <c r="H8" t="s">
        <v>731</v>
      </c>
      <c r="I8">
        <v>156</v>
      </c>
      <c r="J8" t="s">
        <v>497</v>
      </c>
      <c r="K8" t="s">
        <v>498</v>
      </c>
      <c r="L8">
        <v>0</v>
      </c>
      <c r="M8" t="s">
        <v>491</v>
      </c>
      <c r="N8" t="s">
        <v>492</v>
      </c>
      <c r="V8">
        <v>901920</v>
      </c>
      <c r="W8" t="s">
        <v>493</v>
      </c>
      <c r="X8">
        <v>8</v>
      </c>
      <c r="Y8" t="s">
        <v>494</v>
      </c>
      <c r="Z8">
        <v>2612311</v>
      </c>
      <c r="AD8">
        <v>2612311</v>
      </c>
      <c r="AF8">
        <v>288849009</v>
      </c>
      <c r="AI8">
        <v>6</v>
      </c>
      <c r="AJ8" t="str">
        <f t="shared" si="0"/>
        <v>China</v>
      </c>
      <c r="AK8">
        <v>7</v>
      </c>
      <c r="AL8" t="s">
        <v>701</v>
      </c>
      <c r="AM8" s="67">
        <f t="shared" si="1"/>
        <v>2.8884900899999999</v>
      </c>
      <c r="AN8" s="35">
        <f t="shared" si="2"/>
        <v>3.6846937718205797E-2</v>
      </c>
    </row>
    <row r="9" spans="1:45">
      <c r="A9" t="s">
        <v>487</v>
      </c>
      <c r="B9">
        <v>2018</v>
      </c>
      <c r="C9">
        <v>2018</v>
      </c>
      <c r="D9">
        <v>2018</v>
      </c>
      <c r="E9">
        <v>6</v>
      </c>
      <c r="F9">
        <v>1</v>
      </c>
      <c r="G9">
        <v>1</v>
      </c>
      <c r="H9" t="s">
        <v>731</v>
      </c>
      <c r="I9">
        <v>826</v>
      </c>
      <c r="J9" t="s">
        <v>507</v>
      </c>
      <c r="K9" t="s">
        <v>508</v>
      </c>
      <c r="L9">
        <v>0</v>
      </c>
      <c r="M9" t="s">
        <v>491</v>
      </c>
      <c r="N9" t="s">
        <v>492</v>
      </c>
      <c r="V9">
        <v>901920</v>
      </c>
      <c r="W9" t="s">
        <v>493</v>
      </c>
      <c r="X9">
        <v>8</v>
      </c>
      <c r="Y9" t="s">
        <v>494</v>
      </c>
      <c r="Z9">
        <v>6158539</v>
      </c>
      <c r="AD9">
        <v>6158539</v>
      </c>
      <c r="AF9">
        <v>275808048</v>
      </c>
      <c r="AI9">
        <v>0</v>
      </c>
      <c r="AJ9" t="str">
        <f t="shared" si="0"/>
        <v>United Kingdom</v>
      </c>
      <c r="AK9">
        <v>8</v>
      </c>
      <c r="AL9" t="s">
        <v>706</v>
      </c>
      <c r="AM9" s="67">
        <f t="shared" si="1"/>
        <v>2.7580804799999998</v>
      </c>
      <c r="AN9" s="35">
        <f t="shared" si="2"/>
        <v>3.5183371416157135E-2</v>
      </c>
    </row>
    <row r="10" spans="1:45">
      <c r="A10" t="s">
        <v>487</v>
      </c>
      <c r="B10">
        <v>2018</v>
      </c>
      <c r="C10">
        <v>2018</v>
      </c>
      <c r="D10">
        <v>2018</v>
      </c>
      <c r="E10">
        <v>6</v>
      </c>
      <c r="F10">
        <v>1</v>
      </c>
      <c r="G10">
        <v>1</v>
      </c>
      <c r="H10" t="s">
        <v>731</v>
      </c>
      <c r="I10">
        <v>124</v>
      </c>
      <c r="J10" t="s">
        <v>522</v>
      </c>
      <c r="K10" t="s">
        <v>523</v>
      </c>
      <c r="L10">
        <v>0</v>
      </c>
      <c r="M10" t="s">
        <v>491</v>
      </c>
      <c r="N10" t="s">
        <v>492</v>
      </c>
      <c r="V10">
        <v>901920</v>
      </c>
      <c r="W10" t="s">
        <v>493</v>
      </c>
      <c r="X10">
        <v>1</v>
      </c>
      <c r="Y10" t="s">
        <v>496</v>
      </c>
      <c r="Z10">
        <v>0</v>
      </c>
      <c r="AF10">
        <v>248138601</v>
      </c>
      <c r="AI10">
        <v>0</v>
      </c>
      <c r="AJ10" t="str">
        <f t="shared" si="0"/>
        <v>Canada</v>
      </c>
      <c r="AK10">
        <v>9</v>
      </c>
      <c r="AL10" t="s">
        <v>713</v>
      </c>
      <c r="AM10" s="67">
        <f t="shared" si="1"/>
        <v>2.48138601</v>
      </c>
      <c r="AN10" s="35">
        <f t="shared" si="2"/>
        <v>3.1653726658725422E-2</v>
      </c>
    </row>
    <row r="11" spans="1:45">
      <c r="A11" t="s">
        <v>487</v>
      </c>
      <c r="B11">
        <v>2018</v>
      </c>
      <c r="C11">
        <v>2018</v>
      </c>
      <c r="D11">
        <v>2018</v>
      </c>
      <c r="E11">
        <v>6</v>
      </c>
      <c r="F11">
        <v>1</v>
      </c>
      <c r="G11">
        <v>1</v>
      </c>
      <c r="H11" t="s">
        <v>731</v>
      </c>
      <c r="I11">
        <v>381</v>
      </c>
      <c r="J11" t="s">
        <v>524</v>
      </c>
      <c r="K11" t="s">
        <v>525</v>
      </c>
      <c r="L11">
        <v>0</v>
      </c>
      <c r="M11" t="s">
        <v>491</v>
      </c>
      <c r="N11" t="s">
        <v>492</v>
      </c>
      <c r="V11">
        <v>901920</v>
      </c>
      <c r="W11" t="s">
        <v>493</v>
      </c>
      <c r="X11">
        <v>8</v>
      </c>
      <c r="Y11" t="s">
        <v>494</v>
      </c>
      <c r="Z11">
        <v>3805335</v>
      </c>
      <c r="AD11">
        <v>3805335</v>
      </c>
      <c r="AF11">
        <v>214753917</v>
      </c>
      <c r="AI11">
        <v>0</v>
      </c>
      <c r="AJ11" t="str">
        <f t="shared" si="0"/>
        <v>Italy</v>
      </c>
      <c r="AK11">
        <v>10</v>
      </c>
      <c r="AL11" t="s">
        <v>714</v>
      </c>
      <c r="AM11" s="67">
        <f t="shared" si="1"/>
        <v>2.1475391699999999</v>
      </c>
      <c r="AN11" s="35">
        <f t="shared" si="2"/>
        <v>2.7395019397278727E-2</v>
      </c>
    </row>
    <row r="12" spans="1:45">
      <c r="A12" t="s">
        <v>487</v>
      </c>
      <c r="B12">
        <v>2018</v>
      </c>
      <c r="C12">
        <v>2018</v>
      </c>
      <c r="D12">
        <v>2018</v>
      </c>
      <c r="E12">
        <v>6</v>
      </c>
      <c r="F12">
        <v>1</v>
      </c>
      <c r="G12">
        <v>1</v>
      </c>
      <c r="H12" t="s">
        <v>731</v>
      </c>
      <c r="I12">
        <v>36</v>
      </c>
      <c r="J12" t="s">
        <v>501</v>
      </c>
      <c r="K12" t="s">
        <v>502</v>
      </c>
      <c r="L12">
        <v>0</v>
      </c>
      <c r="M12" t="s">
        <v>491</v>
      </c>
      <c r="N12" t="s">
        <v>492</v>
      </c>
      <c r="V12">
        <v>901920</v>
      </c>
      <c r="W12" t="s">
        <v>493</v>
      </c>
      <c r="X12">
        <v>8</v>
      </c>
      <c r="Y12" t="s">
        <v>494</v>
      </c>
      <c r="Z12">
        <v>2440693</v>
      </c>
      <c r="AD12">
        <v>2440693</v>
      </c>
      <c r="AF12">
        <v>196180491</v>
      </c>
      <c r="AI12">
        <v>6</v>
      </c>
      <c r="AJ12" t="str">
        <f t="shared" si="0"/>
        <v>Australia</v>
      </c>
      <c r="AK12">
        <v>11</v>
      </c>
      <c r="AL12" t="s">
        <v>703</v>
      </c>
      <c r="AM12" s="67">
        <f t="shared" si="1"/>
        <v>1.9618049099999999</v>
      </c>
      <c r="AN12" s="35">
        <f t="shared" si="2"/>
        <v>2.5025705846905062E-2</v>
      </c>
    </row>
    <row r="13" spans="1:45">
      <c r="A13" t="s">
        <v>487</v>
      </c>
      <c r="B13">
        <v>2018</v>
      </c>
      <c r="C13">
        <v>2018</v>
      </c>
      <c r="D13">
        <v>2018</v>
      </c>
      <c r="E13">
        <v>6</v>
      </c>
      <c r="F13">
        <v>1</v>
      </c>
      <c r="G13">
        <v>1</v>
      </c>
      <c r="H13" t="s">
        <v>731</v>
      </c>
      <c r="I13">
        <v>643</v>
      </c>
      <c r="J13" t="s">
        <v>569</v>
      </c>
      <c r="K13" t="s">
        <v>570</v>
      </c>
      <c r="L13">
        <v>0</v>
      </c>
      <c r="M13" t="s">
        <v>491</v>
      </c>
      <c r="N13" t="s">
        <v>492</v>
      </c>
      <c r="V13">
        <v>901920</v>
      </c>
      <c r="W13" t="s">
        <v>493</v>
      </c>
      <c r="X13">
        <v>8</v>
      </c>
      <c r="Y13" t="s">
        <v>494</v>
      </c>
      <c r="Z13">
        <v>3852646</v>
      </c>
      <c r="AD13">
        <v>3852646</v>
      </c>
      <c r="AF13">
        <v>143836687</v>
      </c>
      <c r="AI13">
        <v>0</v>
      </c>
      <c r="AJ13" t="str">
        <f t="shared" si="0"/>
        <v>Russian Federation</v>
      </c>
      <c r="AK13">
        <v>12</v>
      </c>
      <c r="AL13" t="s">
        <v>797</v>
      </c>
      <c r="AM13" s="67">
        <f t="shared" si="1"/>
        <v>1.4383668700000001</v>
      </c>
      <c r="AN13" s="35">
        <f t="shared" si="2"/>
        <v>1.8348484094962092E-2</v>
      </c>
    </row>
    <row r="14" spans="1:45">
      <c r="A14" t="s">
        <v>487</v>
      </c>
      <c r="B14">
        <v>2018</v>
      </c>
      <c r="C14">
        <v>2018</v>
      </c>
      <c r="D14">
        <v>2018</v>
      </c>
      <c r="E14">
        <v>6</v>
      </c>
      <c r="F14">
        <v>1</v>
      </c>
      <c r="G14">
        <v>1</v>
      </c>
      <c r="H14" t="s">
        <v>731</v>
      </c>
      <c r="I14">
        <v>724</v>
      </c>
      <c r="J14" t="s">
        <v>539</v>
      </c>
      <c r="K14" t="s">
        <v>540</v>
      </c>
      <c r="L14">
        <v>0</v>
      </c>
      <c r="M14" t="s">
        <v>491</v>
      </c>
      <c r="N14" t="s">
        <v>492</v>
      </c>
      <c r="V14">
        <v>901920</v>
      </c>
      <c r="W14" t="s">
        <v>493</v>
      </c>
      <c r="X14">
        <v>8</v>
      </c>
      <c r="Y14" t="s">
        <v>494</v>
      </c>
      <c r="Z14">
        <v>3490850</v>
      </c>
      <c r="AD14">
        <v>3490850</v>
      </c>
      <c r="AF14">
        <v>139246658</v>
      </c>
      <c r="AI14">
        <v>0</v>
      </c>
      <c r="AJ14" t="str">
        <f t="shared" si="0"/>
        <v>Spain</v>
      </c>
      <c r="AK14">
        <v>13</v>
      </c>
      <c r="AL14" t="s">
        <v>798</v>
      </c>
      <c r="AM14" s="67">
        <f t="shared" si="1"/>
        <v>1.39246658</v>
      </c>
      <c r="AN14" s="35">
        <f t="shared" si="2"/>
        <v>1.7762958414007587E-2</v>
      </c>
    </row>
    <row r="15" spans="1:45">
      <c r="A15" t="s">
        <v>487</v>
      </c>
      <c r="B15">
        <v>2018</v>
      </c>
      <c r="C15">
        <v>2018</v>
      </c>
      <c r="D15">
        <v>2018</v>
      </c>
      <c r="E15">
        <v>6</v>
      </c>
      <c r="F15">
        <v>1</v>
      </c>
      <c r="G15">
        <v>1</v>
      </c>
      <c r="H15" t="s">
        <v>731</v>
      </c>
      <c r="I15">
        <v>699</v>
      </c>
      <c r="J15" t="s">
        <v>561</v>
      </c>
      <c r="K15" t="s">
        <v>562</v>
      </c>
      <c r="L15">
        <v>0</v>
      </c>
      <c r="M15" t="s">
        <v>491</v>
      </c>
      <c r="N15" t="s">
        <v>492</v>
      </c>
      <c r="V15">
        <v>901920</v>
      </c>
      <c r="W15" t="s">
        <v>493</v>
      </c>
      <c r="X15">
        <v>8</v>
      </c>
      <c r="Y15" t="s">
        <v>494</v>
      </c>
      <c r="Z15">
        <v>1677858</v>
      </c>
      <c r="AD15">
        <v>1677858</v>
      </c>
      <c r="AF15">
        <v>134864534</v>
      </c>
      <c r="AI15">
        <v>6</v>
      </c>
      <c r="AJ15" t="str">
        <f t="shared" si="0"/>
        <v>India</v>
      </c>
      <c r="AK15">
        <v>14</v>
      </c>
      <c r="AL15" t="s">
        <v>799</v>
      </c>
      <c r="AM15" s="67">
        <f t="shared" si="1"/>
        <v>1.34864534</v>
      </c>
      <c r="AN15" s="35">
        <f t="shared" si="2"/>
        <v>1.7203954072395135E-2</v>
      </c>
    </row>
    <row r="16" spans="1:45">
      <c r="A16" t="s">
        <v>487</v>
      </c>
      <c r="B16">
        <v>2018</v>
      </c>
      <c r="C16">
        <v>2018</v>
      </c>
      <c r="D16">
        <v>2018</v>
      </c>
      <c r="E16">
        <v>6</v>
      </c>
      <c r="F16">
        <v>1</v>
      </c>
      <c r="G16">
        <v>1</v>
      </c>
      <c r="H16" t="s">
        <v>731</v>
      </c>
      <c r="I16">
        <v>757</v>
      </c>
      <c r="J16" t="s">
        <v>514</v>
      </c>
      <c r="K16" t="s">
        <v>515</v>
      </c>
      <c r="L16">
        <v>0</v>
      </c>
      <c r="M16" t="s">
        <v>491</v>
      </c>
      <c r="N16" t="s">
        <v>492</v>
      </c>
      <c r="V16">
        <v>901920</v>
      </c>
      <c r="W16" t="s">
        <v>493</v>
      </c>
      <c r="X16">
        <v>8</v>
      </c>
      <c r="Y16" t="s">
        <v>494</v>
      </c>
      <c r="Z16">
        <v>1870389</v>
      </c>
      <c r="AD16">
        <v>1870389</v>
      </c>
      <c r="AF16">
        <v>105878090</v>
      </c>
      <c r="AI16">
        <v>6</v>
      </c>
      <c r="AJ16" t="str">
        <f t="shared" si="0"/>
        <v>Switzerland</v>
      </c>
      <c r="AK16">
        <v>15</v>
      </c>
      <c r="AL16" t="s">
        <v>709</v>
      </c>
      <c r="AM16" s="67">
        <f t="shared" si="1"/>
        <v>1.0587808999999999</v>
      </c>
      <c r="AN16" s="35">
        <f t="shared" si="2"/>
        <v>1.350630698529621E-2</v>
      </c>
    </row>
    <row r="17" spans="1:40">
      <c r="A17" t="s">
        <v>487</v>
      </c>
      <c r="B17">
        <v>2018</v>
      </c>
      <c r="C17">
        <v>2018</v>
      </c>
      <c r="D17">
        <v>2018</v>
      </c>
      <c r="E17">
        <v>6</v>
      </c>
      <c r="F17">
        <v>1</v>
      </c>
      <c r="G17">
        <v>1</v>
      </c>
      <c r="H17" t="s">
        <v>731</v>
      </c>
      <c r="I17">
        <v>76</v>
      </c>
      <c r="J17" t="s">
        <v>555</v>
      </c>
      <c r="K17" t="s">
        <v>556</v>
      </c>
      <c r="L17">
        <v>0</v>
      </c>
      <c r="M17" t="s">
        <v>491</v>
      </c>
      <c r="N17" t="s">
        <v>492</v>
      </c>
      <c r="V17">
        <v>901920</v>
      </c>
      <c r="W17" t="s">
        <v>493</v>
      </c>
      <c r="X17">
        <v>8</v>
      </c>
      <c r="Y17" t="s">
        <v>494</v>
      </c>
      <c r="Z17">
        <v>2820191</v>
      </c>
      <c r="AF17">
        <v>99250899</v>
      </c>
      <c r="AI17">
        <v>0</v>
      </c>
      <c r="AJ17" t="str">
        <f t="shared" si="0"/>
        <v>Brazil</v>
      </c>
      <c r="AK17">
        <v>16</v>
      </c>
      <c r="AL17" t="s">
        <v>800</v>
      </c>
      <c r="AM17" s="67">
        <f t="shared" si="1"/>
        <v>0.99250899000000004</v>
      </c>
      <c r="AN17" s="35">
        <f t="shared" si="2"/>
        <v>1.2660911341153103E-2</v>
      </c>
    </row>
    <row r="18" spans="1:40">
      <c r="A18" t="s">
        <v>509</v>
      </c>
      <c r="B18">
        <v>2018</v>
      </c>
      <c r="C18">
        <v>2018</v>
      </c>
      <c r="D18">
        <v>2018</v>
      </c>
      <c r="E18">
        <v>6</v>
      </c>
      <c r="F18">
        <v>1</v>
      </c>
      <c r="G18">
        <v>1</v>
      </c>
      <c r="H18" t="s">
        <v>731</v>
      </c>
      <c r="I18">
        <v>484</v>
      </c>
      <c r="J18" t="s">
        <v>510</v>
      </c>
      <c r="K18" t="s">
        <v>511</v>
      </c>
      <c r="L18">
        <v>0</v>
      </c>
      <c r="M18" t="s">
        <v>491</v>
      </c>
      <c r="N18" t="s">
        <v>492</v>
      </c>
      <c r="V18">
        <v>901920</v>
      </c>
      <c r="W18" t="s">
        <v>493</v>
      </c>
      <c r="X18">
        <v>8</v>
      </c>
      <c r="Y18" t="s">
        <v>494</v>
      </c>
      <c r="Z18">
        <v>4445271</v>
      </c>
      <c r="AD18">
        <v>4445271</v>
      </c>
      <c r="AF18">
        <v>90175009</v>
      </c>
      <c r="AI18">
        <v>0</v>
      </c>
      <c r="AJ18" t="str">
        <f t="shared" si="0"/>
        <v>Mexico</v>
      </c>
      <c r="AK18">
        <v>17</v>
      </c>
      <c r="AL18" t="s">
        <v>707</v>
      </c>
      <c r="AM18" s="67">
        <f t="shared" si="1"/>
        <v>0.90175008999999995</v>
      </c>
      <c r="AN18" s="35">
        <f t="shared" si="2"/>
        <v>1.1503148139108372E-2</v>
      </c>
    </row>
    <row r="19" spans="1:40">
      <c r="A19" t="s">
        <v>487</v>
      </c>
      <c r="B19">
        <v>2018</v>
      </c>
      <c r="C19">
        <v>2018</v>
      </c>
      <c r="D19">
        <v>2018</v>
      </c>
      <c r="E19">
        <v>6</v>
      </c>
      <c r="F19">
        <v>1</v>
      </c>
      <c r="G19">
        <v>1</v>
      </c>
      <c r="H19" t="s">
        <v>731</v>
      </c>
      <c r="I19">
        <v>372</v>
      </c>
      <c r="J19" t="s">
        <v>512</v>
      </c>
      <c r="K19" t="s">
        <v>513</v>
      </c>
      <c r="L19">
        <v>0</v>
      </c>
      <c r="M19" t="s">
        <v>491</v>
      </c>
      <c r="N19" t="s">
        <v>492</v>
      </c>
      <c r="V19">
        <v>901920</v>
      </c>
      <c r="W19" t="s">
        <v>493</v>
      </c>
      <c r="X19">
        <v>8</v>
      </c>
      <c r="Y19" t="s">
        <v>494</v>
      </c>
      <c r="Z19">
        <v>2188287</v>
      </c>
      <c r="AD19">
        <v>2188287</v>
      </c>
      <c r="AF19">
        <v>73872439</v>
      </c>
      <c r="AI19">
        <v>6</v>
      </c>
      <c r="AJ19" t="str">
        <f t="shared" si="0"/>
        <v>Ireland</v>
      </c>
      <c r="AK19">
        <v>18</v>
      </c>
      <c r="AL19" t="s">
        <v>708</v>
      </c>
      <c r="AM19" s="67">
        <f t="shared" si="1"/>
        <v>0.73872439000000001</v>
      </c>
      <c r="AN19" s="35">
        <f t="shared" si="2"/>
        <v>9.4235156573618615E-3</v>
      </c>
    </row>
    <row r="20" spans="1:40">
      <c r="A20" t="s">
        <v>487</v>
      </c>
      <c r="B20">
        <v>2018</v>
      </c>
      <c r="C20">
        <v>2018</v>
      </c>
      <c r="D20">
        <v>2018</v>
      </c>
      <c r="E20">
        <v>6</v>
      </c>
      <c r="F20">
        <v>1</v>
      </c>
      <c r="G20">
        <v>1</v>
      </c>
      <c r="H20" t="s">
        <v>731</v>
      </c>
      <c r="I20">
        <v>56</v>
      </c>
      <c r="J20" t="s">
        <v>531</v>
      </c>
      <c r="K20" t="s">
        <v>532</v>
      </c>
      <c r="L20">
        <v>0</v>
      </c>
      <c r="M20" t="s">
        <v>491</v>
      </c>
      <c r="N20" t="s">
        <v>492</v>
      </c>
      <c r="V20">
        <v>901920</v>
      </c>
      <c r="W20" t="s">
        <v>493</v>
      </c>
      <c r="X20">
        <v>8</v>
      </c>
      <c r="Y20" t="s">
        <v>494</v>
      </c>
      <c r="Z20">
        <v>1802551</v>
      </c>
      <c r="AD20">
        <v>1802551</v>
      </c>
      <c r="AF20">
        <v>71329351</v>
      </c>
      <c r="AI20">
        <v>0</v>
      </c>
      <c r="AJ20" t="str">
        <f t="shared" si="0"/>
        <v>Belgium</v>
      </c>
      <c r="AK20">
        <v>19</v>
      </c>
      <c r="AL20" t="s">
        <v>718</v>
      </c>
      <c r="AM20" s="67">
        <f t="shared" si="1"/>
        <v>0.71329350999999996</v>
      </c>
      <c r="AN20" s="35">
        <f t="shared" si="2"/>
        <v>9.09910739481554E-3</v>
      </c>
    </row>
    <row r="21" spans="1:40">
      <c r="A21" t="s">
        <v>487</v>
      </c>
      <c r="B21">
        <v>2018</v>
      </c>
      <c r="C21">
        <v>2018</v>
      </c>
      <c r="D21">
        <v>2018</v>
      </c>
      <c r="E21">
        <v>6</v>
      </c>
      <c r="F21">
        <v>1</v>
      </c>
      <c r="G21">
        <v>1</v>
      </c>
      <c r="H21" t="s">
        <v>731</v>
      </c>
      <c r="I21">
        <v>410</v>
      </c>
      <c r="J21" t="s">
        <v>547</v>
      </c>
      <c r="K21" t="s">
        <v>548</v>
      </c>
      <c r="L21">
        <v>0</v>
      </c>
      <c r="M21" t="s">
        <v>491</v>
      </c>
      <c r="N21" t="s">
        <v>492</v>
      </c>
      <c r="V21">
        <v>901920</v>
      </c>
      <c r="W21" t="s">
        <v>493</v>
      </c>
      <c r="X21">
        <v>8</v>
      </c>
      <c r="Y21" t="s">
        <v>494</v>
      </c>
      <c r="Z21">
        <v>1355744</v>
      </c>
      <c r="AD21">
        <v>1355744</v>
      </c>
      <c r="AF21">
        <v>70195812</v>
      </c>
      <c r="AI21">
        <v>0</v>
      </c>
      <c r="AJ21" t="str">
        <f t="shared" si="0"/>
        <v>Rep. of Korea</v>
      </c>
      <c r="AK21">
        <v>20</v>
      </c>
      <c r="AL21" t="s">
        <v>806</v>
      </c>
      <c r="AM21" s="67">
        <f t="shared" si="1"/>
        <v>0.70195812000000002</v>
      </c>
      <c r="AN21" s="35">
        <f t="shared" si="2"/>
        <v>8.9545078302237947E-3</v>
      </c>
    </row>
    <row r="22" spans="1:40">
      <c r="A22" t="s">
        <v>487</v>
      </c>
      <c r="B22">
        <v>2018</v>
      </c>
      <c r="C22">
        <v>2018</v>
      </c>
      <c r="D22">
        <v>2018</v>
      </c>
      <c r="E22">
        <v>6</v>
      </c>
      <c r="F22">
        <v>1</v>
      </c>
      <c r="G22">
        <v>1</v>
      </c>
      <c r="H22" t="s">
        <v>731</v>
      </c>
      <c r="I22">
        <v>360</v>
      </c>
      <c r="J22" t="s">
        <v>557</v>
      </c>
      <c r="K22" t="s">
        <v>558</v>
      </c>
      <c r="L22">
        <v>0</v>
      </c>
      <c r="M22" t="s">
        <v>491</v>
      </c>
      <c r="N22" t="s">
        <v>492</v>
      </c>
      <c r="V22">
        <v>901920</v>
      </c>
      <c r="W22" t="s">
        <v>493</v>
      </c>
      <c r="X22">
        <v>8</v>
      </c>
      <c r="Y22" t="s">
        <v>494</v>
      </c>
      <c r="Z22">
        <v>1794326</v>
      </c>
      <c r="AD22">
        <v>1794326</v>
      </c>
      <c r="AF22">
        <v>70154573</v>
      </c>
      <c r="AI22">
        <v>0</v>
      </c>
      <c r="AJ22" t="str">
        <f t="shared" si="0"/>
        <v>Indonesia</v>
      </c>
      <c r="AK22">
        <v>21</v>
      </c>
      <c r="AM22" s="67">
        <f t="shared" si="1"/>
        <v>0.70154572999999998</v>
      </c>
      <c r="AN22" s="35">
        <f t="shared" si="2"/>
        <v>8.9492471894834242E-3</v>
      </c>
    </row>
    <row r="23" spans="1:40">
      <c r="A23" t="s">
        <v>487</v>
      </c>
      <c r="B23">
        <v>2018</v>
      </c>
      <c r="C23">
        <v>2018</v>
      </c>
      <c r="D23">
        <v>2018</v>
      </c>
      <c r="E23">
        <v>6</v>
      </c>
      <c r="F23">
        <v>1</v>
      </c>
      <c r="G23">
        <v>1</v>
      </c>
      <c r="H23" t="s">
        <v>731</v>
      </c>
      <c r="I23">
        <v>792</v>
      </c>
      <c r="J23" t="s">
        <v>551</v>
      </c>
      <c r="K23" t="s">
        <v>552</v>
      </c>
      <c r="L23">
        <v>0</v>
      </c>
      <c r="M23" t="s">
        <v>491</v>
      </c>
      <c r="N23" t="s">
        <v>492</v>
      </c>
      <c r="V23">
        <v>901920</v>
      </c>
      <c r="W23" t="s">
        <v>493</v>
      </c>
      <c r="X23">
        <v>8</v>
      </c>
      <c r="Y23" t="s">
        <v>494</v>
      </c>
      <c r="Z23">
        <v>1685279</v>
      </c>
      <c r="AD23">
        <v>1685279</v>
      </c>
      <c r="AF23">
        <v>61997222</v>
      </c>
      <c r="AI23">
        <v>0</v>
      </c>
      <c r="AJ23" t="str">
        <f t="shared" si="0"/>
        <v>Turkey</v>
      </c>
      <c r="AK23">
        <v>22</v>
      </c>
      <c r="AM23" s="67">
        <f t="shared" si="1"/>
        <v>0.61997221999999996</v>
      </c>
      <c r="AN23" s="35">
        <f t="shared" si="2"/>
        <v>7.9086571411286308E-3</v>
      </c>
    </row>
    <row r="24" spans="1:40">
      <c r="A24" t="s">
        <v>487</v>
      </c>
      <c r="B24">
        <v>2018</v>
      </c>
      <c r="C24">
        <v>2018</v>
      </c>
      <c r="D24">
        <v>2018</v>
      </c>
      <c r="E24">
        <v>6</v>
      </c>
      <c r="F24">
        <v>1</v>
      </c>
      <c r="G24">
        <v>1</v>
      </c>
      <c r="H24" t="s">
        <v>731</v>
      </c>
      <c r="I24">
        <v>344</v>
      </c>
      <c r="J24" t="s">
        <v>526</v>
      </c>
      <c r="K24" t="s">
        <v>527</v>
      </c>
      <c r="L24">
        <v>0</v>
      </c>
      <c r="M24" t="s">
        <v>491</v>
      </c>
      <c r="N24" t="s">
        <v>492</v>
      </c>
      <c r="V24">
        <v>901920</v>
      </c>
      <c r="W24" t="s">
        <v>493</v>
      </c>
      <c r="X24">
        <v>8</v>
      </c>
      <c r="Y24" t="s">
        <v>494</v>
      </c>
      <c r="Z24">
        <v>765409</v>
      </c>
      <c r="AD24">
        <v>765409</v>
      </c>
      <c r="AF24">
        <v>61522840</v>
      </c>
      <c r="AI24">
        <v>6</v>
      </c>
      <c r="AJ24" t="str">
        <f t="shared" si="0"/>
        <v>China, Hong Kong SAR</v>
      </c>
      <c r="AK24">
        <v>23</v>
      </c>
      <c r="AM24" s="67">
        <f t="shared" si="1"/>
        <v>0.61522840000000001</v>
      </c>
      <c r="AN24" s="35">
        <f t="shared" si="2"/>
        <v>7.8481427427266708E-3</v>
      </c>
    </row>
    <row r="25" spans="1:40">
      <c r="A25" t="s">
        <v>487</v>
      </c>
      <c r="B25">
        <v>2018</v>
      </c>
      <c r="C25">
        <v>2018</v>
      </c>
      <c r="D25">
        <v>2018</v>
      </c>
      <c r="E25">
        <v>6</v>
      </c>
      <c r="F25">
        <v>1</v>
      </c>
      <c r="G25">
        <v>1</v>
      </c>
      <c r="H25" t="s">
        <v>731</v>
      </c>
      <c r="I25">
        <v>620</v>
      </c>
      <c r="J25" t="s">
        <v>601</v>
      </c>
      <c r="K25" t="s">
        <v>602</v>
      </c>
      <c r="L25">
        <v>0</v>
      </c>
      <c r="M25" t="s">
        <v>491</v>
      </c>
      <c r="N25" t="s">
        <v>492</v>
      </c>
      <c r="V25">
        <v>901920</v>
      </c>
      <c r="W25" t="s">
        <v>493</v>
      </c>
      <c r="X25">
        <v>8</v>
      </c>
      <c r="Y25" t="s">
        <v>494</v>
      </c>
      <c r="Z25">
        <v>932270</v>
      </c>
      <c r="AD25">
        <v>932270</v>
      </c>
      <c r="AF25">
        <v>49097137</v>
      </c>
      <c r="AI25">
        <v>6</v>
      </c>
      <c r="AJ25" t="str">
        <f t="shared" si="0"/>
        <v>Portugal</v>
      </c>
      <c r="AK25">
        <v>24</v>
      </c>
      <c r="AM25" s="67">
        <f t="shared" si="1"/>
        <v>0.49097137000000002</v>
      </c>
      <c r="AN25" s="35">
        <f t="shared" si="2"/>
        <v>6.2630616440204493E-3</v>
      </c>
    </row>
    <row r="26" spans="1:40">
      <c r="A26" t="s">
        <v>509</v>
      </c>
      <c r="B26">
        <v>2018</v>
      </c>
      <c r="C26">
        <v>2018</v>
      </c>
      <c r="D26">
        <v>2018</v>
      </c>
      <c r="E26">
        <v>6</v>
      </c>
      <c r="F26">
        <v>1</v>
      </c>
      <c r="G26">
        <v>1</v>
      </c>
      <c r="H26" t="s">
        <v>731</v>
      </c>
      <c r="I26">
        <v>682</v>
      </c>
      <c r="J26" t="s">
        <v>603</v>
      </c>
      <c r="K26" t="s">
        <v>604</v>
      </c>
      <c r="L26">
        <v>0</v>
      </c>
      <c r="M26" t="s">
        <v>491</v>
      </c>
      <c r="N26" t="s">
        <v>492</v>
      </c>
      <c r="V26">
        <v>901920</v>
      </c>
      <c r="W26" t="s">
        <v>493</v>
      </c>
      <c r="X26">
        <v>8</v>
      </c>
      <c r="Y26" t="s">
        <v>494</v>
      </c>
      <c r="Z26">
        <v>1446322</v>
      </c>
      <c r="AD26">
        <v>1446322</v>
      </c>
      <c r="AF26">
        <v>48008761</v>
      </c>
      <c r="AI26">
        <v>0</v>
      </c>
      <c r="AJ26" t="str">
        <f t="shared" si="0"/>
        <v>Saudi Arabia</v>
      </c>
      <c r="AK26">
        <v>25</v>
      </c>
      <c r="AM26" s="67">
        <f t="shared" si="1"/>
        <v>0.48008761</v>
      </c>
      <c r="AN26" s="35">
        <f t="shared" si="2"/>
        <v>6.1242232840592074E-3</v>
      </c>
    </row>
    <row r="27" spans="1:40">
      <c r="A27" t="s">
        <v>487</v>
      </c>
      <c r="B27">
        <v>2018</v>
      </c>
      <c r="C27">
        <v>2018</v>
      </c>
      <c r="D27">
        <v>2018</v>
      </c>
      <c r="E27">
        <v>6</v>
      </c>
      <c r="F27">
        <v>1</v>
      </c>
      <c r="G27">
        <v>1</v>
      </c>
      <c r="H27" t="s">
        <v>731</v>
      </c>
      <c r="I27">
        <v>616</v>
      </c>
      <c r="J27" t="s">
        <v>553</v>
      </c>
      <c r="K27" t="s">
        <v>554</v>
      </c>
      <c r="L27">
        <v>0</v>
      </c>
      <c r="M27" t="s">
        <v>491</v>
      </c>
      <c r="N27" t="s">
        <v>492</v>
      </c>
      <c r="V27">
        <v>901920</v>
      </c>
      <c r="W27" t="s">
        <v>493</v>
      </c>
      <c r="X27">
        <v>8</v>
      </c>
      <c r="Y27" t="s">
        <v>494</v>
      </c>
      <c r="Z27">
        <v>1221422</v>
      </c>
      <c r="AD27">
        <v>1221422</v>
      </c>
      <c r="AF27">
        <v>47270496</v>
      </c>
      <c r="AI27">
        <v>6</v>
      </c>
      <c r="AJ27" t="str">
        <f t="shared" si="0"/>
        <v>Poland</v>
      </c>
      <c r="AK27">
        <v>26</v>
      </c>
      <c r="AM27" s="67">
        <f t="shared" si="1"/>
        <v>0.47270496000000001</v>
      </c>
      <c r="AN27" s="35">
        <f t="shared" si="2"/>
        <v>6.0300467294339809E-3</v>
      </c>
    </row>
    <row r="28" spans="1:40">
      <c r="A28" t="s">
        <v>487</v>
      </c>
      <c r="B28">
        <v>2018</v>
      </c>
      <c r="C28">
        <v>2018</v>
      </c>
      <c r="D28">
        <v>2018</v>
      </c>
      <c r="E28">
        <v>6</v>
      </c>
      <c r="F28">
        <v>1</v>
      </c>
      <c r="G28">
        <v>1</v>
      </c>
      <c r="H28" t="s">
        <v>731</v>
      </c>
      <c r="I28">
        <v>752</v>
      </c>
      <c r="J28" t="s">
        <v>520</v>
      </c>
      <c r="K28" t="s">
        <v>521</v>
      </c>
      <c r="L28">
        <v>0</v>
      </c>
      <c r="M28" t="s">
        <v>491</v>
      </c>
      <c r="N28" t="s">
        <v>492</v>
      </c>
      <c r="V28">
        <v>901920</v>
      </c>
      <c r="W28" t="s">
        <v>493</v>
      </c>
      <c r="X28">
        <v>8</v>
      </c>
      <c r="Y28" t="s">
        <v>494</v>
      </c>
      <c r="Z28">
        <v>372929</v>
      </c>
      <c r="AD28">
        <v>372929</v>
      </c>
      <c r="AF28">
        <v>43589603</v>
      </c>
      <c r="AI28">
        <v>6</v>
      </c>
      <c r="AJ28" t="str">
        <f t="shared" si="0"/>
        <v>Sweden</v>
      </c>
      <c r="AK28">
        <v>27</v>
      </c>
      <c r="AM28" s="67">
        <f t="shared" si="1"/>
        <v>0.43589602999999999</v>
      </c>
      <c r="AN28" s="35">
        <f t="shared" si="2"/>
        <v>5.5604947112777416E-3</v>
      </c>
    </row>
    <row r="29" spans="1:40">
      <c r="A29" t="s">
        <v>487</v>
      </c>
      <c r="B29">
        <v>2018</v>
      </c>
      <c r="C29">
        <v>2018</v>
      </c>
      <c r="D29">
        <v>2018</v>
      </c>
      <c r="E29">
        <v>6</v>
      </c>
      <c r="F29">
        <v>1</v>
      </c>
      <c r="G29">
        <v>1</v>
      </c>
      <c r="H29" t="s">
        <v>731</v>
      </c>
      <c r="I29">
        <v>764</v>
      </c>
      <c r="J29" t="s">
        <v>577</v>
      </c>
      <c r="K29" t="s">
        <v>578</v>
      </c>
      <c r="L29">
        <v>0</v>
      </c>
      <c r="M29" t="s">
        <v>491</v>
      </c>
      <c r="N29" t="s">
        <v>492</v>
      </c>
      <c r="V29">
        <v>901920</v>
      </c>
      <c r="W29" t="s">
        <v>493</v>
      </c>
      <c r="X29">
        <v>8</v>
      </c>
      <c r="Y29" t="s">
        <v>494</v>
      </c>
      <c r="Z29">
        <v>1251604</v>
      </c>
      <c r="AD29">
        <v>1251604</v>
      </c>
      <c r="AF29">
        <v>41248358</v>
      </c>
      <c r="AI29">
        <v>6</v>
      </c>
      <c r="AJ29" t="str">
        <f t="shared" si="0"/>
        <v>Thailand</v>
      </c>
      <c r="AK29">
        <v>28</v>
      </c>
      <c r="AM29" s="67">
        <f t="shared" si="1"/>
        <v>0.41248358000000002</v>
      </c>
      <c r="AN29" s="35">
        <f t="shared" si="2"/>
        <v>5.2618344908507411E-3</v>
      </c>
    </row>
    <row r="30" spans="1:40">
      <c r="A30" t="s">
        <v>487</v>
      </c>
      <c r="B30">
        <v>2018</v>
      </c>
      <c r="C30">
        <v>2018</v>
      </c>
      <c r="D30">
        <v>2018</v>
      </c>
      <c r="E30">
        <v>6</v>
      </c>
      <c r="F30">
        <v>1</v>
      </c>
      <c r="G30">
        <v>1</v>
      </c>
      <c r="H30" t="s">
        <v>731</v>
      </c>
      <c r="I30">
        <v>40</v>
      </c>
      <c r="J30" t="s">
        <v>545</v>
      </c>
      <c r="K30" t="s">
        <v>546</v>
      </c>
      <c r="L30">
        <v>0</v>
      </c>
      <c r="M30" t="s">
        <v>491</v>
      </c>
      <c r="N30" t="s">
        <v>492</v>
      </c>
      <c r="V30">
        <v>901920</v>
      </c>
      <c r="W30" t="s">
        <v>493</v>
      </c>
      <c r="X30">
        <v>8</v>
      </c>
      <c r="Y30" t="s">
        <v>494</v>
      </c>
      <c r="Z30">
        <v>427329</v>
      </c>
      <c r="AD30">
        <v>427329</v>
      </c>
      <c r="AF30">
        <v>39610445</v>
      </c>
      <c r="AI30">
        <v>0</v>
      </c>
      <c r="AJ30" t="str">
        <f t="shared" si="0"/>
        <v>Austria</v>
      </c>
      <c r="AK30">
        <v>29</v>
      </c>
      <c r="AM30" s="67">
        <f t="shared" si="1"/>
        <v>0.39610445</v>
      </c>
      <c r="AN30" s="35">
        <f t="shared" si="2"/>
        <v>5.0528946073185813E-3</v>
      </c>
    </row>
    <row r="31" spans="1:40">
      <c r="A31" t="s">
        <v>487</v>
      </c>
      <c r="B31">
        <v>2018</v>
      </c>
      <c r="C31">
        <v>2018</v>
      </c>
      <c r="D31">
        <v>2018</v>
      </c>
      <c r="E31">
        <v>6</v>
      </c>
      <c r="F31">
        <v>1</v>
      </c>
      <c r="G31">
        <v>1</v>
      </c>
      <c r="H31" t="s">
        <v>731</v>
      </c>
      <c r="I31">
        <v>170</v>
      </c>
      <c r="J31" t="s">
        <v>611</v>
      </c>
      <c r="K31" t="s">
        <v>612</v>
      </c>
      <c r="L31">
        <v>0</v>
      </c>
      <c r="M31" t="s">
        <v>491</v>
      </c>
      <c r="N31" t="s">
        <v>492</v>
      </c>
      <c r="V31">
        <v>901920</v>
      </c>
      <c r="W31" t="s">
        <v>493</v>
      </c>
      <c r="X31">
        <v>8</v>
      </c>
      <c r="Y31" t="s">
        <v>494</v>
      </c>
      <c r="Z31">
        <v>1200756</v>
      </c>
      <c r="AD31">
        <v>1200756</v>
      </c>
      <c r="AF31">
        <v>38734901</v>
      </c>
      <c r="AI31">
        <v>0</v>
      </c>
      <c r="AJ31" t="str">
        <f t="shared" si="0"/>
        <v>Colombia</v>
      </c>
      <c r="AK31">
        <v>30</v>
      </c>
      <c r="AM31" s="67">
        <f t="shared" si="1"/>
        <v>0.38734900999999999</v>
      </c>
      <c r="AN31" s="35">
        <f t="shared" si="2"/>
        <v>4.9412060979854965E-3</v>
      </c>
    </row>
    <row r="32" spans="1:40">
      <c r="A32" t="s">
        <v>487</v>
      </c>
      <c r="B32">
        <v>2018</v>
      </c>
      <c r="C32">
        <v>2018</v>
      </c>
      <c r="D32">
        <v>2018</v>
      </c>
      <c r="E32">
        <v>6</v>
      </c>
      <c r="F32">
        <v>1</v>
      </c>
      <c r="G32">
        <v>1</v>
      </c>
      <c r="H32" t="s">
        <v>731</v>
      </c>
      <c r="I32">
        <v>710</v>
      </c>
      <c r="J32" t="s">
        <v>585</v>
      </c>
      <c r="K32" t="s">
        <v>586</v>
      </c>
      <c r="L32">
        <v>0</v>
      </c>
      <c r="M32" t="s">
        <v>491</v>
      </c>
      <c r="N32" t="s">
        <v>492</v>
      </c>
      <c r="V32">
        <v>901920</v>
      </c>
      <c r="W32" t="s">
        <v>493</v>
      </c>
      <c r="X32">
        <v>8</v>
      </c>
      <c r="Y32" t="s">
        <v>494</v>
      </c>
      <c r="Z32">
        <v>850530</v>
      </c>
      <c r="AD32">
        <v>850530</v>
      </c>
      <c r="AF32">
        <v>34607774</v>
      </c>
      <c r="AI32">
        <v>0</v>
      </c>
      <c r="AJ32" t="str">
        <f t="shared" si="0"/>
        <v>South Africa</v>
      </c>
      <c r="AK32">
        <v>31</v>
      </c>
      <c r="AM32" s="67">
        <f t="shared" si="1"/>
        <v>0.34607774000000002</v>
      </c>
      <c r="AN32" s="35">
        <f t="shared" si="2"/>
        <v>4.4147303726555006E-3</v>
      </c>
    </row>
    <row r="33" spans="1:40">
      <c r="A33" t="s">
        <v>487</v>
      </c>
      <c r="B33">
        <v>2018</v>
      </c>
      <c r="C33">
        <v>2018</v>
      </c>
      <c r="D33">
        <v>2018</v>
      </c>
      <c r="E33">
        <v>6</v>
      </c>
      <c r="F33">
        <v>1</v>
      </c>
      <c r="G33">
        <v>1</v>
      </c>
      <c r="H33" t="s">
        <v>731</v>
      </c>
      <c r="I33">
        <v>784</v>
      </c>
      <c r="J33" t="s">
        <v>549</v>
      </c>
      <c r="K33" t="s">
        <v>550</v>
      </c>
      <c r="L33">
        <v>0</v>
      </c>
      <c r="M33" t="s">
        <v>491</v>
      </c>
      <c r="N33" t="s">
        <v>492</v>
      </c>
      <c r="V33">
        <v>901920</v>
      </c>
      <c r="W33" t="s">
        <v>493</v>
      </c>
      <c r="X33">
        <v>8</v>
      </c>
      <c r="Y33" t="s">
        <v>494</v>
      </c>
      <c r="Z33">
        <v>972337</v>
      </c>
      <c r="AD33">
        <v>972337</v>
      </c>
      <c r="AF33">
        <v>34120435</v>
      </c>
      <c r="AI33">
        <v>0</v>
      </c>
      <c r="AJ33" t="str">
        <f t="shared" si="0"/>
        <v>United Arab Emirates</v>
      </c>
      <c r="AK33">
        <v>32</v>
      </c>
      <c r="AM33" s="67">
        <f t="shared" si="1"/>
        <v>0.34120434999999999</v>
      </c>
      <c r="AN33" s="35">
        <f t="shared" si="2"/>
        <v>4.3525631184114233E-3</v>
      </c>
    </row>
    <row r="34" spans="1:40">
      <c r="A34" t="s">
        <v>487</v>
      </c>
      <c r="B34">
        <v>2018</v>
      </c>
      <c r="C34">
        <v>2018</v>
      </c>
      <c r="D34">
        <v>2018</v>
      </c>
      <c r="E34">
        <v>6</v>
      </c>
      <c r="F34">
        <v>1</v>
      </c>
      <c r="G34">
        <v>1</v>
      </c>
      <c r="H34" t="s">
        <v>731</v>
      </c>
      <c r="I34">
        <v>203</v>
      </c>
      <c r="J34" t="s">
        <v>518</v>
      </c>
      <c r="K34" t="s">
        <v>519</v>
      </c>
      <c r="L34">
        <v>0</v>
      </c>
      <c r="M34" t="s">
        <v>491</v>
      </c>
      <c r="N34" t="s">
        <v>492</v>
      </c>
      <c r="V34">
        <v>901920</v>
      </c>
      <c r="W34" t="s">
        <v>493</v>
      </c>
      <c r="X34">
        <v>8</v>
      </c>
      <c r="Y34" t="s">
        <v>494</v>
      </c>
      <c r="Z34">
        <v>744951</v>
      </c>
      <c r="AD34">
        <v>744951</v>
      </c>
      <c r="AF34">
        <v>30282679</v>
      </c>
      <c r="AI34">
        <v>6</v>
      </c>
      <c r="AJ34" t="str">
        <f t="shared" si="0"/>
        <v>Czechia</v>
      </c>
      <c r="AK34">
        <v>33</v>
      </c>
      <c r="AM34" s="67">
        <f t="shared" si="1"/>
        <v>0.30282679000000001</v>
      </c>
      <c r="AN34" s="35">
        <f t="shared" si="2"/>
        <v>3.8630009184259266E-3</v>
      </c>
    </row>
    <row r="35" spans="1:40">
      <c r="A35" t="s">
        <v>487</v>
      </c>
      <c r="B35">
        <v>2018</v>
      </c>
      <c r="C35">
        <v>2018</v>
      </c>
      <c r="D35">
        <v>2018</v>
      </c>
      <c r="E35">
        <v>6</v>
      </c>
      <c r="F35">
        <v>1</v>
      </c>
      <c r="G35">
        <v>1</v>
      </c>
      <c r="H35" t="s">
        <v>731</v>
      </c>
      <c r="I35">
        <v>398</v>
      </c>
      <c r="J35" t="s">
        <v>609</v>
      </c>
      <c r="K35" t="s">
        <v>610</v>
      </c>
      <c r="L35">
        <v>0</v>
      </c>
      <c r="M35" t="s">
        <v>491</v>
      </c>
      <c r="N35" t="s">
        <v>492</v>
      </c>
      <c r="V35">
        <v>901920</v>
      </c>
      <c r="W35" t="s">
        <v>493</v>
      </c>
      <c r="X35">
        <v>8</v>
      </c>
      <c r="Y35" t="s">
        <v>494</v>
      </c>
      <c r="Z35">
        <v>406803</v>
      </c>
      <c r="AD35">
        <v>406803</v>
      </c>
      <c r="AF35">
        <v>30265924</v>
      </c>
      <c r="AI35">
        <v>0</v>
      </c>
      <c r="AJ35" t="str">
        <f t="shared" si="0"/>
        <v>Kazakhstan</v>
      </c>
      <c r="AK35">
        <v>34</v>
      </c>
      <c r="AM35" s="67">
        <f t="shared" si="1"/>
        <v>0.30265924</v>
      </c>
      <c r="AN35" s="35">
        <f t="shared" si="2"/>
        <v>3.8608635718461134E-3</v>
      </c>
    </row>
    <row r="36" spans="1:40">
      <c r="A36" t="s">
        <v>487</v>
      </c>
      <c r="B36">
        <v>2018</v>
      </c>
      <c r="C36">
        <v>2018</v>
      </c>
      <c r="D36">
        <v>2018</v>
      </c>
      <c r="E36">
        <v>6</v>
      </c>
      <c r="F36">
        <v>1</v>
      </c>
      <c r="G36">
        <v>1</v>
      </c>
      <c r="H36" t="s">
        <v>731</v>
      </c>
      <c r="I36">
        <v>376</v>
      </c>
      <c r="J36" t="s">
        <v>535</v>
      </c>
      <c r="K36" t="s">
        <v>536</v>
      </c>
      <c r="L36">
        <v>0</v>
      </c>
      <c r="M36" t="s">
        <v>491</v>
      </c>
      <c r="N36" t="s">
        <v>492</v>
      </c>
      <c r="V36">
        <v>901920</v>
      </c>
      <c r="W36" t="s">
        <v>493</v>
      </c>
      <c r="X36">
        <v>8</v>
      </c>
      <c r="Y36" t="s">
        <v>494</v>
      </c>
      <c r="Z36">
        <v>367173</v>
      </c>
      <c r="AD36">
        <v>367173</v>
      </c>
      <c r="AF36">
        <v>29513000</v>
      </c>
      <c r="AI36">
        <v>6</v>
      </c>
      <c r="AJ36" t="str">
        <f t="shared" si="0"/>
        <v>Israel</v>
      </c>
      <c r="AK36">
        <v>35</v>
      </c>
      <c r="AM36" s="67">
        <f t="shared" si="1"/>
        <v>0.29513</v>
      </c>
      <c r="AN36" s="35">
        <f t="shared" si="2"/>
        <v>3.7648170462561904E-3</v>
      </c>
    </row>
    <row r="37" spans="1:40">
      <c r="A37" t="s">
        <v>487</v>
      </c>
      <c r="B37">
        <v>2018</v>
      </c>
      <c r="C37">
        <v>2018</v>
      </c>
      <c r="D37">
        <v>2018</v>
      </c>
      <c r="E37">
        <v>6</v>
      </c>
      <c r="F37">
        <v>1</v>
      </c>
      <c r="G37">
        <v>1</v>
      </c>
      <c r="H37" t="s">
        <v>731</v>
      </c>
      <c r="I37">
        <v>246</v>
      </c>
      <c r="J37" t="s">
        <v>567</v>
      </c>
      <c r="K37" t="s">
        <v>568</v>
      </c>
      <c r="L37">
        <v>0</v>
      </c>
      <c r="M37" t="s">
        <v>491</v>
      </c>
      <c r="N37" t="s">
        <v>492</v>
      </c>
      <c r="V37">
        <v>901920</v>
      </c>
      <c r="W37" t="s">
        <v>493</v>
      </c>
      <c r="X37">
        <v>8</v>
      </c>
      <c r="Y37" t="s">
        <v>494</v>
      </c>
      <c r="Z37">
        <v>367828</v>
      </c>
      <c r="AD37">
        <v>367828</v>
      </c>
      <c r="AF37">
        <v>28089988</v>
      </c>
      <c r="AI37">
        <v>6</v>
      </c>
      <c r="AJ37" t="str">
        <f t="shared" si="0"/>
        <v>Finland</v>
      </c>
      <c r="AK37">
        <v>36</v>
      </c>
      <c r="AM37" s="67">
        <f t="shared" si="1"/>
        <v>0.28089987999999999</v>
      </c>
      <c r="AN37" s="35">
        <f t="shared" si="2"/>
        <v>3.5832909447203547E-3</v>
      </c>
    </row>
    <row r="38" spans="1:40">
      <c r="A38" t="s">
        <v>487</v>
      </c>
      <c r="B38">
        <v>2018</v>
      </c>
      <c r="C38">
        <v>2018</v>
      </c>
      <c r="D38">
        <v>2018</v>
      </c>
      <c r="E38">
        <v>6</v>
      </c>
      <c r="F38">
        <v>1</v>
      </c>
      <c r="G38">
        <v>1</v>
      </c>
      <c r="H38" t="s">
        <v>731</v>
      </c>
      <c r="I38">
        <v>32</v>
      </c>
      <c r="J38" t="s">
        <v>593</v>
      </c>
      <c r="K38" t="s">
        <v>594</v>
      </c>
      <c r="L38">
        <v>0</v>
      </c>
      <c r="M38" t="s">
        <v>491</v>
      </c>
      <c r="N38" t="s">
        <v>492</v>
      </c>
      <c r="V38">
        <v>901920</v>
      </c>
      <c r="W38" t="s">
        <v>493</v>
      </c>
      <c r="X38">
        <v>8</v>
      </c>
      <c r="Y38" t="s">
        <v>494</v>
      </c>
      <c r="Z38">
        <v>471426</v>
      </c>
      <c r="AD38">
        <v>471426</v>
      </c>
      <c r="AF38">
        <v>27870410</v>
      </c>
      <c r="AI38">
        <v>0</v>
      </c>
      <c r="AJ38" t="str">
        <f t="shared" si="0"/>
        <v>Argentina</v>
      </c>
      <c r="AK38">
        <v>37</v>
      </c>
      <c r="AM38" s="67">
        <f t="shared" si="1"/>
        <v>0.27870410000000001</v>
      </c>
      <c r="AN38" s="35">
        <f t="shared" si="2"/>
        <v>3.5552805426133905E-3</v>
      </c>
    </row>
    <row r="39" spans="1:40">
      <c r="A39" t="s">
        <v>509</v>
      </c>
      <c r="B39">
        <v>2018</v>
      </c>
      <c r="C39">
        <v>2018</v>
      </c>
      <c r="D39">
        <v>2018</v>
      </c>
      <c r="E39">
        <v>6</v>
      </c>
      <c r="F39">
        <v>1</v>
      </c>
      <c r="G39">
        <v>1</v>
      </c>
      <c r="H39" t="s">
        <v>731</v>
      </c>
      <c r="I39">
        <v>804</v>
      </c>
      <c r="J39" t="s">
        <v>581</v>
      </c>
      <c r="K39" t="s">
        <v>582</v>
      </c>
      <c r="L39">
        <v>0</v>
      </c>
      <c r="M39" t="s">
        <v>491</v>
      </c>
      <c r="N39" t="s">
        <v>492</v>
      </c>
      <c r="V39">
        <v>901920</v>
      </c>
      <c r="W39" t="s">
        <v>493</v>
      </c>
      <c r="X39">
        <v>8</v>
      </c>
      <c r="Y39" t="s">
        <v>494</v>
      </c>
      <c r="Z39">
        <v>762816</v>
      </c>
      <c r="AD39">
        <v>762816</v>
      </c>
      <c r="AF39">
        <v>27690817</v>
      </c>
      <c r="AI39">
        <v>0</v>
      </c>
      <c r="AJ39" t="str">
        <f t="shared" si="0"/>
        <v>Ukraine</v>
      </c>
      <c r="AK39">
        <v>38</v>
      </c>
      <c r="AM39" s="67">
        <f t="shared" si="1"/>
        <v>0.27690817000000001</v>
      </c>
      <c r="AN39" s="35">
        <f t="shared" si="2"/>
        <v>3.5323708151106534E-3</v>
      </c>
    </row>
    <row r="40" spans="1:40">
      <c r="A40" t="s">
        <v>487</v>
      </c>
      <c r="B40">
        <v>2018</v>
      </c>
      <c r="C40">
        <v>2018</v>
      </c>
      <c r="D40">
        <v>2018</v>
      </c>
      <c r="E40">
        <v>6</v>
      </c>
      <c r="F40">
        <v>1</v>
      </c>
      <c r="G40">
        <v>1</v>
      </c>
      <c r="H40" t="s">
        <v>731</v>
      </c>
      <c r="I40">
        <v>554</v>
      </c>
      <c r="J40" t="s">
        <v>505</v>
      </c>
      <c r="K40" t="s">
        <v>506</v>
      </c>
      <c r="L40">
        <v>0</v>
      </c>
      <c r="M40" t="s">
        <v>491</v>
      </c>
      <c r="N40" t="s">
        <v>492</v>
      </c>
      <c r="V40">
        <v>901920</v>
      </c>
      <c r="W40" t="s">
        <v>493</v>
      </c>
      <c r="X40">
        <v>8</v>
      </c>
      <c r="Y40" t="s">
        <v>494</v>
      </c>
      <c r="Z40">
        <v>332388</v>
      </c>
      <c r="AD40">
        <v>332388</v>
      </c>
      <c r="AF40">
        <v>26717086</v>
      </c>
      <c r="AI40">
        <v>6</v>
      </c>
      <c r="AJ40" t="str">
        <f t="shared" si="0"/>
        <v>New Zealand</v>
      </c>
      <c r="AK40">
        <v>39</v>
      </c>
      <c r="AM40" s="67">
        <f t="shared" si="1"/>
        <v>0.26717086000000001</v>
      </c>
      <c r="AN40" s="35">
        <f t="shared" si="2"/>
        <v>3.4081571103951689E-3</v>
      </c>
    </row>
    <row r="41" spans="1:40">
      <c r="A41" t="s">
        <v>487</v>
      </c>
      <c r="B41">
        <v>2018</v>
      </c>
      <c r="C41">
        <v>2018</v>
      </c>
      <c r="D41">
        <v>2018</v>
      </c>
      <c r="E41">
        <v>6</v>
      </c>
      <c r="F41">
        <v>1</v>
      </c>
      <c r="G41">
        <v>1</v>
      </c>
      <c r="H41" t="s">
        <v>731</v>
      </c>
      <c r="I41">
        <v>579</v>
      </c>
      <c r="J41" t="s">
        <v>591</v>
      </c>
      <c r="K41" t="s">
        <v>592</v>
      </c>
      <c r="L41">
        <v>0</v>
      </c>
      <c r="M41" t="s">
        <v>491</v>
      </c>
      <c r="N41" t="s">
        <v>492</v>
      </c>
      <c r="V41">
        <v>901920</v>
      </c>
      <c r="W41" t="s">
        <v>493</v>
      </c>
      <c r="X41">
        <v>8</v>
      </c>
      <c r="Y41" t="s">
        <v>494</v>
      </c>
      <c r="Z41">
        <v>296792</v>
      </c>
      <c r="AD41">
        <v>296792</v>
      </c>
      <c r="AF41">
        <v>26447359</v>
      </c>
      <c r="AI41">
        <v>0</v>
      </c>
      <c r="AJ41" t="str">
        <f t="shared" si="0"/>
        <v>Norway</v>
      </c>
      <c r="AK41">
        <v>40</v>
      </c>
      <c r="AM41" s="67">
        <f t="shared" si="1"/>
        <v>0.26447358999999998</v>
      </c>
      <c r="AN41" s="35">
        <f t="shared" si="2"/>
        <v>3.3737494660541819E-3</v>
      </c>
    </row>
    <row r="42" spans="1:40">
      <c r="A42" t="s">
        <v>487</v>
      </c>
      <c r="B42">
        <v>2018</v>
      </c>
      <c r="C42">
        <v>2018</v>
      </c>
      <c r="D42">
        <v>2018</v>
      </c>
      <c r="E42">
        <v>6</v>
      </c>
      <c r="F42">
        <v>1</v>
      </c>
      <c r="G42">
        <v>1</v>
      </c>
      <c r="H42" t="s">
        <v>731</v>
      </c>
      <c r="I42">
        <v>152</v>
      </c>
      <c r="J42" t="s">
        <v>613</v>
      </c>
      <c r="K42" t="s">
        <v>614</v>
      </c>
      <c r="L42">
        <v>0</v>
      </c>
      <c r="M42" t="s">
        <v>491</v>
      </c>
      <c r="N42" t="s">
        <v>492</v>
      </c>
      <c r="V42">
        <v>901920</v>
      </c>
      <c r="W42" t="s">
        <v>493</v>
      </c>
      <c r="X42">
        <v>8</v>
      </c>
      <c r="Y42" t="s">
        <v>494</v>
      </c>
      <c r="Z42">
        <v>857613</v>
      </c>
      <c r="AD42">
        <v>857613</v>
      </c>
      <c r="AF42">
        <v>25382179</v>
      </c>
      <c r="AI42">
        <v>6</v>
      </c>
      <c r="AJ42" t="str">
        <f t="shared" si="0"/>
        <v>Chile</v>
      </c>
      <c r="AK42">
        <v>41</v>
      </c>
      <c r="AM42" s="67">
        <f t="shared" si="1"/>
        <v>0.25382178999999999</v>
      </c>
      <c r="AN42" s="35">
        <f t="shared" si="2"/>
        <v>3.2378700969174909E-3</v>
      </c>
    </row>
    <row r="43" spans="1:40">
      <c r="A43" t="s">
        <v>487</v>
      </c>
      <c r="B43">
        <v>2018</v>
      </c>
      <c r="C43">
        <v>2018</v>
      </c>
      <c r="D43">
        <v>2018</v>
      </c>
      <c r="E43">
        <v>6</v>
      </c>
      <c r="F43">
        <v>1</v>
      </c>
      <c r="G43">
        <v>1</v>
      </c>
      <c r="H43" t="s">
        <v>731</v>
      </c>
      <c r="I43">
        <v>208</v>
      </c>
      <c r="J43" t="s">
        <v>579</v>
      </c>
      <c r="K43" t="s">
        <v>580</v>
      </c>
      <c r="L43">
        <v>0</v>
      </c>
      <c r="M43" t="s">
        <v>491</v>
      </c>
      <c r="N43" t="s">
        <v>492</v>
      </c>
      <c r="V43">
        <v>901920</v>
      </c>
      <c r="W43" t="s">
        <v>493</v>
      </c>
      <c r="X43">
        <v>8</v>
      </c>
      <c r="Y43" t="s">
        <v>494</v>
      </c>
      <c r="Z43">
        <v>288061</v>
      </c>
      <c r="AD43">
        <v>288061</v>
      </c>
      <c r="AF43">
        <v>23154070</v>
      </c>
      <c r="AI43">
        <v>6</v>
      </c>
      <c r="AJ43" t="str">
        <f t="shared" si="0"/>
        <v>Denmark</v>
      </c>
      <c r="AK43">
        <v>42</v>
      </c>
      <c r="AM43" s="67">
        <f t="shared" si="1"/>
        <v>0.23154069999999999</v>
      </c>
      <c r="AN43" s="35">
        <f t="shared" si="2"/>
        <v>2.9536420366011273E-3</v>
      </c>
    </row>
    <row r="44" spans="1:40">
      <c r="A44" t="s">
        <v>487</v>
      </c>
      <c r="B44">
        <v>2018</v>
      </c>
      <c r="C44">
        <v>2018</v>
      </c>
      <c r="D44">
        <v>2018</v>
      </c>
      <c r="E44">
        <v>6</v>
      </c>
      <c r="F44">
        <v>1</v>
      </c>
      <c r="G44">
        <v>1</v>
      </c>
      <c r="H44" t="s">
        <v>731</v>
      </c>
      <c r="I44">
        <v>490</v>
      </c>
      <c r="J44" t="s">
        <v>530</v>
      </c>
      <c r="L44">
        <v>0</v>
      </c>
      <c r="M44" t="s">
        <v>491</v>
      </c>
      <c r="N44" t="s">
        <v>492</v>
      </c>
      <c r="V44">
        <v>901920</v>
      </c>
      <c r="W44" t="s">
        <v>493</v>
      </c>
      <c r="X44">
        <v>8</v>
      </c>
      <c r="Y44" t="s">
        <v>494</v>
      </c>
      <c r="Z44">
        <v>419025</v>
      </c>
      <c r="AD44">
        <v>419025</v>
      </c>
      <c r="AF44">
        <v>23101793</v>
      </c>
      <c r="AI44">
        <v>6</v>
      </c>
      <c r="AJ44" t="str">
        <f t="shared" si="0"/>
        <v>Other Asia, nes</v>
      </c>
      <c r="AK44">
        <v>43</v>
      </c>
      <c r="AM44" s="67">
        <f t="shared" si="1"/>
        <v>0.23101793000000001</v>
      </c>
      <c r="AN44" s="35">
        <f t="shared" si="2"/>
        <v>2.946973336681528E-3</v>
      </c>
    </row>
    <row r="45" spans="1:40">
      <c r="A45" t="s">
        <v>487</v>
      </c>
      <c r="B45">
        <v>2018</v>
      </c>
      <c r="C45">
        <v>2018</v>
      </c>
      <c r="D45">
        <v>2018</v>
      </c>
      <c r="E45">
        <v>6</v>
      </c>
      <c r="F45">
        <v>1</v>
      </c>
      <c r="G45">
        <v>1</v>
      </c>
      <c r="H45" t="s">
        <v>731</v>
      </c>
      <c r="I45">
        <v>458</v>
      </c>
      <c r="J45" t="s">
        <v>528</v>
      </c>
      <c r="K45" t="s">
        <v>529</v>
      </c>
      <c r="L45">
        <v>0</v>
      </c>
      <c r="M45" t="s">
        <v>491</v>
      </c>
      <c r="N45" t="s">
        <v>492</v>
      </c>
      <c r="V45">
        <v>901920</v>
      </c>
      <c r="W45" t="s">
        <v>493</v>
      </c>
      <c r="X45">
        <v>8</v>
      </c>
      <c r="Y45" t="s">
        <v>494</v>
      </c>
      <c r="Z45">
        <v>2565195</v>
      </c>
      <c r="AD45">
        <v>2565195</v>
      </c>
      <c r="AF45">
        <v>22121144</v>
      </c>
      <c r="AI45">
        <v>0</v>
      </c>
      <c r="AJ45" t="str">
        <f t="shared" si="0"/>
        <v>Malaysia</v>
      </c>
      <c r="AK45">
        <v>44</v>
      </c>
      <c r="AM45" s="67">
        <f t="shared" si="1"/>
        <v>0.22121144000000001</v>
      </c>
      <c r="AN45" s="35">
        <f t="shared" si="2"/>
        <v>2.8218771393585152E-3</v>
      </c>
    </row>
    <row r="46" spans="1:40">
      <c r="A46" t="s">
        <v>487</v>
      </c>
      <c r="B46">
        <v>2018</v>
      </c>
      <c r="C46">
        <v>2018</v>
      </c>
      <c r="D46">
        <v>2018</v>
      </c>
      <c r="E46">
        <v>6</v>
      </c>
      <c r="F46">
        <v>1</v>
      </c>
      <c r="G46">
        <v>1</v>
      </c>
      <c r="H46" t="s">
        <v>731</v>
      </c>
      <c r="I46">
        <v>642</v>
      </c>
      <c r="J46" t="s">
        <v>541</v>
      </c>
      <c r="K46" t="s">
        <v>542</v>
      </c>
      <c r="L46">
        <v>0</v>
      </c>
      <c r="M46" t="s">
        <v>491</v>
      </c>
      <c r="N46" t="s">
        <v>492</v>
      </c>
      <c r="V46">
        <v>901920</v>
      </c>
      <c r="W46" t="s">
        <v>493</v>
      </c>
      <c r="X46">
        <v>8</v>
      </c>
      <c r="Y46" t="s">
        <v>494</v>
      </c>
      <c r="Z46">
        <v>556254</v>
      </c>
      <c r="AD46">
        <v>556254</v>
      </c>
      <c r="AF46">
        <v>21975748</v>
      </c>
      <c r="AI46">
        <v>6</v>
      </c>
      <c r="AJ46" t="str">
        <f t="shared" si="0"/>
        <v>Romania</v>
      </c>
      <c r="AK46">
        <v>45</v>
      </c>
      <c r="AM46" s="67">
        <f t="shared" si="1"/>
        <v>0.21975748000000001</v>
      </c>
      <c r="AN46" s="35">
        <f t="shared" si="2"/>
        <v>2.8033297419655877E-3</v>
      </c>
    </row>
    <row r="47" spans="1:40">
      <c r="A47" t="s">
        <v>487</v>
      </c>
      <c r="B47">
        <v>2018</v>
      </c>
      <c r="C47">
        <v>2018</v>
      </c>
      <c r="D47">
        <v>2018</v>
      </c>
      <c r="E47">
        <v>6</v>
      </c>
      <c r="F47">
        <v>1</v>
      </c>
      <c r="G47">
        <v>1</v>
      </c>
      <c r="H47" t="s">
        <v>731</v>
      </c>
      <c r="I47">
        <v>704</v>
      </c>
      <c r="J47" t="s">
        <v>559</v>
      </c>
      <c r="K47" t="s">
        <v>560</v>
      </c>
      <c r="L47">
        <v>0</v>
      </c>
      <c r="M47" t="s">
        <v>491</v>
      </c>
      <c r="N47" t="s">
        <v>492</v>
      </c>
      <c r="V47">
        <v>901920</v>
      </c>
      <c r="W47" t="s">
        <v>493</v>
      </c>
      <c r="X47">
        <v>8</v>
      </c>
      <c r="Y47" t="s">
        <v>494</v>
      </c>
      <c r="Z47">
        <v>251028</v>
      </c>
      <c r="AD47">
        <v>251028</v>
      </c>
      <c r="AF47">
        <v>20177452</v>
      </c>
      <c r="AI47">
        <v>6</v>
      </c>
      <c r="AJ47" t="str">
        <f t="shared" si="0"/>
        <v>Viet Nam</v>
      </c>
      <c r="AK47">
        <v>46</v>
      </c>
      <c r="AM47" s="67">
        <f t="shared" si="1"/>
        <v>0.20177452000000001</v>
      </c>
      <c r="AN47" s="35">
        <f t="shared" si="2"/>
        <v>2.5739306488535923E-3</v>
      </c>
    </row>
    <row r="48" spans="1:40">
      <c r="A48" t="s">
        <v>487</v>
      </c>
      <c r="B48">
        <v>2018</v>
      </c>
      <c r="C48">
        <v>2018</v>
      </c>
      <c r="D48">
        <v>2018</v>
      </c>
      <c r="E48">
        <v>6</v>
      </c>
      <c r="F48">
        <v>1</v>
      </c>
      <c r="G48">
        <v>1</v>
      </c>
      <c r="H48" t="s">
        <v>731</v>
      </c>
      <c r="I48">
        <v>414</v>
      </c>
      <c r="J48" t="s">
        <v>631</v>
      </c>
      <c r="K48" t="s">
        <v>632</v>
      </c>
      <c r="L48">
        <v>0</v>
      </c>
      <c r="M48" t="s">
        <v>491</v>
      </c>
      <c r="N48" t="s">
        <v>492</v>
      </c>
      <c r="V48">
        <v>901920</v>
      </c>
      <c r="W48" t="s">
        <v>493</v>
      </c>
      <c r="X48">
        <v>8</v>
      </c>
      <c r="Y48" t="s">
        <v>494</v>
      </c>
      <c r="Z48">
        <v>149689</v>
      </c>
      <c r="AD48">
        <v>149689</v>
      </c>
      <c r="AF48">
        <v>16496611</v>
      </c>
      <c r="AI48">
        <v>0</v>
      </c>
      <c r="AJ48" t="str">
        <f t="shared" si="0"/>
        <v>Kuwait</v>
      </c>
      <c r="AK48">
        <v>47</v>
      </c>
      <c r="AM48" s="67">
        <f t="shared" si="1"/>
        <v>0.16496611</v>
      </c>
      <c r="AN48" s="35">
        <f t="shared" si="2"/>
        <v>2.1043852640618499E-3</v>
      </c>
    </row>
    <row r="49" spans="1:40">
      <c r="A49" t="s">
        <v>487</v>
      </c>
      <c r="B49">
        <v>2018</v>
      </c>
      <c r="C49">
        <v>2018</v>
      </c>
      <c r="D49">
        <v>2018</v>
      </c>
      <c r="E49">
        <v>6</v>
      </c>
      <c r="F49">
        <v>1</v>
      </c>
      <c r="G49">
        <v>1</v>
      </c>
      <c r="H49" t="s">
        <v>731</v>
      </c>
      <c r="I49">
        <v>586</v>
      </c>
      <c r="J49" t="s">
        <v>663</v>
      </c>
      <c r="K49" t="s">
        <v>664</v>
      </c>
      <c r="L49">
        <v>0</v>
      </c>
      <c r="M49" t="s">
        <v>491</v>
      </c>
      <c r="N49" t="s">
        <v>492</v>
      </c>
      <c r="V49">
        <v>901920</v>
      </c>
      <c r="W49" t="s">
        <v>493</v>
      </c>
      <c r="X49">
        <v>8</v>
      </c>
      <c r="Y49" t="s">
        <v>494</v>
      </c>
      <c r="Z49">
        <v>183395</v>
      </c>
      <c r="AD49">
        <v>183395</v>
      </c>
      <c r="AF49">
        <v>14741105</v>
      </c>
      <c r="AI49">
        <v>6</v>
      </c>
      <c r="AJ49" t="str">
        <f t="shared" si="0"/>
        <v>Pakistan</v>
      </c>
      <c r="AK49">
        <v>48</v>
      </c>
      <c r="AM49" s="67">
        <f t="shared" si="1"/>
        <v>0.14741104999999999</v>
      </c>
      <c r="AN49" s="35">
        <f t="shared" si="2"/>
        <v>1.8804446645428238E-3</v>
      </c>
    </row>
    <row r="50" spans="1:40">
      <c r="A50" t="s">
        <v>487</v>
      </c>
      <c r="B50">
        <v>2018</v>
      </c>
      <c r="C50">
        <v>2018</v>
      </c>
      <c r="D50">
        <v>2018</v>
      </c>
      <c r="E50">
        <v>6</v>
      </c>
      <c r="F50">
        <v>1</v>
      </c>
      <c r="G50">
        <v>1</v>
      </c>
      <c r="H50" t="s">
        <v>731</v>
      </c>
      <c r="I50">
        <v>300</v>
      </c>
      <c r="J50" t="s">
        <v>563</v>
      </c>
      <c r="K50" t="s">
        <v>564</v>
      </c>
      <c r="L50">
        <v>0</v>
      </c>
      <c r="M50" t="s">
        <v>491</v>
      </c>
      <c r="N50" t="s">
        <v>492</v>
      </c>
      <c r="V50">
        <v>901920</v>
      </c>
      <c r="W50" t="s">
        <v>493</v>
      </c>
      <c r="X50">
        <v>8</v>
      </c>
      <c r="Y50" t="s">
        <v>494</v>
      </c>
      <c r="Z50">
        <v>369164</v>
      </c>
      <c r="AD50">
        <v>369164</v>
      </c>
      <c r="AF50">
        <v>14662785</v>
      </c>
      <c r="AI50">
        <v>0</v>
      </c>
      <c r="AJ50" t="str">
        <f t="shared" si="0"/>
        <v>Greece</v>
      </c>
      <c r="AK50">
        <v>49</v>
      </c>
      <c r="AM50" s="67">
        <f t="shared" si="1"/>
        <v>0.14662785</v>
      </c>
      <c r="AN50" s="35">
        <f t="shared" si="2"/>
        <v>1.8704537970924535E-3</v>
      </c>
    </row>
    <row r="51" spans="1:40">
      <c r="A51" t="s">
        <v>509</v>
      </c>
      <c r="B51">
        <v>2018</v>
      </c>
      <c r="C51">
        <v>2018</v>
      </c>
      <c r="D51">
        <v>2018</v>
      </c>
      <c r="E51">
        <v>6</v>
      </c>
      <c r="F51">
        <v>1</v>
      </c>
      <c r="G51">
        <v>1</v>
      </c>
      <c r="H51" t="s">
        <v>731</v>
      </c>
      <c r="I51">
        <v>608</v>
      </c>
      <c r="J51" t="s">
        <v>633</v>
      </c>
      <c r="K51" t="s">
        <v>634</v>
      </c>
      <c r="L51">
        <v>0</v>
      </c>
      <c r="M51" t="s">
        <v>491</v>
      </c>
      <c r="N51" t="s">
        <v>492</v>
      </c>
      <c r="V51">
        <v>901920</v>
      </c>
      <c r="W51" t="s">
        <v>493</v>
      </c>
      <c r="X51">
        <v>8</v>
      </c>
      <c r="Y51" t="s">
        <v>494</v>
      </c>
      <c r="Z51">
        <v>1537183</v>
      </c>
      <c r="AD51">
        <v>1537183</v>
      </c>
      <c r="AF51">
        <v>14554736</v>
      </c>
      <c r="AI51">
        <v>6</v>
      </c>
      <c r="AJ51" t="str">
        <f t="shared" si="0"/>
        <v>Philippines</v>
      </c>
      <c r="AK51">
        <v>50</v>
      </c>
      <c r="AM51" s="67">
        <f t="shared" si="1"/>
        <v>0.14554735999999999</v>
      </c>
      <c r="AN51" s="35">
        <f t="shared" si="2"/>
        <v>1.8566705586202229E-3</v>
      </c>
    </row>
    <row r="52" spans="1:40">
      <c r="A52" t="s">
        <v>509</v>
      </c>
      <c r="B52">
        <v>2018</v>
      </c>
      <c r="C52">
        <v>2018</v>
      </c>
      <c r="D52">
        <v>2018</v>
      </c>
      <c r="E52">
        <v>6</v>
      </c>
      <c r="F52">
        <v>1</v>
      </c>
      <c r="G52">
        <v>1</v>
      </c>
      <c r="H52" t="s">
        <v>731</v>
      </c>
      <c r="I52">
        <v>818</v>
      </c>
      <c r="J52" t="s">
        <v>621</v>
      </c>
      <c r="K52" t="s">
        <v>622</v>
      </c>
      <c r="L52">
        <v>0</v>
      </c>
      <c r="M52" t="s">
        <v>491</v>
      </c>
      <c r="N52" t="s">
        <v>492</v>
      </c>
      <c r="V52">
        <v>901920</v>
      </c>
      <c r="W52" t="s">
        <v>493</v>
      </c>
      <c r="X52">
        <v>8</v>
      </c>
      <c r="Y52" t="s">
        <v>494</v>
      </c>
      <c r="Z52">
        <v>164055</v>
      </c>
      <c r="AD52">
        <v>164055</v>
      </c>
      <c r="AF52">
        <v>13186615</v>
      </c>
      <c r="AI52">
        <v>6</v>
      </c>
      <c r="AJ52" t="str">
        <f t="shared" si="0"/>
        <v>Egypt</v>
      </c>
      <c r="AK52">
        <v>51</v>
      </c>
      <c r="AM52" s="67">
        <f t="shared" si="1"/>
        <v>0.13186614999999999</v>
      </c>
      <c r="AN52" s="35">
        <f t="shared" si="2"/>
        <v>1.682146611134672E-3</v>
      </c>
    </row>
    <row r="53" spans="1:40">
      <c r="A53" t="s">
        <v>509</v>
      </c>
      <c r="B53">
        <v>2018</v>
      </c>
      <c r="C53">
        <v>2018</v>
      </c>
      <c r="D53">
        <v>2018</v>
      </c>
      <c r="E53">
        <v>6</v>
      </c>
      <c r="F53">
        <v>1</v>
      </c>
      <c r="G53">
        <v>1</v>
      </c>
      <c r="H53" t="s">
        <v>731</v>
      </c>
      <c r="I53">
        <v>634</v>
      </c>
      <c r="J53" t="s">
        <v>732</v>
      </c>
      <c r="K53" t="s">
        <v>733</v>
      </c>
      <c r="L53">
        <v>0</v>
      </c>
      <c r="M53" t="s">
        <v>491</v>
      </c>
      <c r="N53" t="s">
        <v>492</v>
      </c>
      <c r="V53">
        <v>901920</v>
      </c>
      <c r="W53" t="s">
        <v>493</v>
      </c>
      <c r="X53">
        <v>8</v>
      </c>
      <c r="Y53" t="s">
        <v>494</v>
      </c>
      <c r="Z53">
        <v>250209</v>
      </c>
      <c r="AD53">
        <v>250209</v>
      </c>
      <c r="AF53">
        <v>12661989</v>
      </c>
      <c r="AI53">
        <v>0</v>
      </c>
      <c r="AJ53" t="str">
        <f t="shared" si="0"/>
        <v>Qatar</v>
      </c>
      <c r="AK53">
        <v>52</v>
      </c>
      <c r="AM53" s="67">
        <f t="shared" si="1"/>
        <v>0.12661989000000001</v>
      </c>
      <c r="AN53" s="35">
        <f t="shared" si="2"/>
        <v>1.6152228518520103E-3</v>
      </c>
    </row>
    <row r="54" spans="1:40">
      <c r="A54" t="s">
        <v>487</v>
      </c>
      <c r="B54">
        <v>2018</v>
      </c>
      <c r="C54">
        <v>2018</v>
      </c>
      <c r="D54">
        <v>2018</v>
      </c>
      <c r="E54">
        <v>6</v>
      </c>
      <c r="F54">
        <v>1</v>
      </c>
      <c r="G54">
        <v>1</v>
      </c>
      <c r="H54" t="s">
        <v>731</v>
      </c>
      <c r="I54">
        <v>218</v>
      </c>
      <c r="J54" t="s">
        <v>625</v>
      </c>
      <c r="K54" t="s">
        <v>626</v>
      </c>
      <c r="L54">
        <v>0</v>
      </c>
      <c r="M54" t="s">
        <v>491</v>
      </c>
      <c r="N54" t="s">
        <v>492</v>
      </c>
      <c r="V54">
        <v>901920</v>
      </c>
      <c r="W54" t="s">
        <v>493</v>
      </c>
      <c r="X54">
        <v>8</v>
      </c>
      <c r="Y54" t="s">
        <v>494</v>
      </c>
      <c r="Z54">
        <v>561421</v>
      </c>
      <c r="AD54">
        <v>561421</v>
      </c>
      <c r="AF54">
        <v>11925364</v>
      </c>
      <c r="AI54">
        <v>0</v>
      </c>
      <c r="AJ54" t="str">
        <f t="shared" si="0"/>
        <v>Ecuador</v>
      </c>
      <c r="AK54">
        <v>53</v>
      </c>
      <c r="AM54" s="67">
        <f t="shared" si="1"/>
        <v>0.11925363999999999</v>
      </c>
      <c r="AN54" s="35">
        <f t="shared" si="2"/>
        <v>1.521255503337848E-3</v>
      </c>
    </row>
    <row r="55" spans="1:40">
      <c r="A55" t="s">
        <v>487</v>
      </c>
      <c r="B55">
        <v>2018</v>
      </c>
      <c r="C55">
        <v>2018</v>
      </c>
      <c r="D55">
        <v>2018</v>
      </c>
      <c r="E55">
        <v>6</v>
      </c>
      <c r="F55">
        <v>1</v>
      </c>
      <c r="G55">
        <v>1</v>
      </c>
      <c r="H55" t="s">
        <v>731</v>
      </c>
      <c r="I55">
        <v>51</v>
      </c>
      <c r="J55" t="s">
        <v>641</v>
      </c>
      <c r="K55" t="s">
        <v>642</v>
      </c>
      <c r="L55">
        <v>0</v>
      </c>
      <c r="M55" t="s">
        <v>491</v>
      </c>
      <c r="N55" t="s">
        <v>492</v>
      </c>
      <c r="V55">
        <v>901920</v>
      </c>
      <c r="W55" t="s">
        <v>493</v>
      </c>
      <c r="X55">
        <v>8</v>
      </c>
      <c r="Y55" t="s">
        <v>494</v>
      </c>
      <c r="Z55">
        <v>39247</v>
      </c>
      <c r="AD55">
        <v>39247</v>
      </c>
      <c r="AF55">
        <v>10769710</v>
      </c>
      <c r="AI55">
        <v>0</v>
      </c>
      <c r="AJ55" t="str">
        <f t="shared" si="0"/>
        <v>Armenia</v>
      </c>
      <c r="AK55">
        <v>54</v>
      </c>
      <c r="AM55" s="67">
        <f t="shared" si="1"/>
        <v>0.1076971</v>
      </c>
      <c r="AN55" s="35">
        <f t="shared" si="2"/>
        <v>1.3738348453642721E-3</v>
      </c>
    </row>
    <row r="56" spans="1:40">
      <c r="A56" t="s">
        <v>487</v>
      </c>
      <c r="B56">
        <v>2018</v>
      </c>
      <c r="C56">
        <v>2018</v>
      </c>
      <c r="D56">
        <v>2018</v>
      </c>
      <c r="E56">
        <v>6</v>
      </c>
      <c r="F56">
        <v>1</v>
      </c>
      <c r="G56">
        <v>1</v>
      </c>
      <c r="H56" t="s">
        <v>731</v>
      </c>
      <c r="I56">
        <v>440</v>
      </c>
      <c r="J56" t="s">
        <v>533</v>
      </c>
      <c r="K56" t="s">
        <v>534</v>
      </c>
      <c r="L56">
        <v>0</v>
      </c>
      <c r="M56" t="s">
        <v>491</v>
      </c>
      <c r="N56" t="s">
        <v>492</v>
      </c>
      <c r="V56">
        <v>901920</v>
      </c>
      <c r="W56" t="s">
        <v>493</v>
      </c>
      <c r="X56">
        <v>8</v>
      </c>
      <c r="Y56" t="s">
        <v>494</v>
      </c>
      <c r="Z56">
        <v>383084</v>
      </c>
      <c r="AD56">
        <v>383084</v>
      </c>
      <c r="AF56">
        <v>10356430</v>
      </c>
      <c r="AI56">
        <v>0</v>
      </c>
      <c r="AJ56" t="str">
        <f t="shared" si="0"/>
        <v>Lithuania</v>
      </c>
      <c r="AK56">
        <v>55</v>
      </c>
      <c r="AM56" s="67">
        <f t="shared" si="1"/>
        <v>0.1035643</v>
      </c>
      <c r="AN56" s="35">
        <f t="shared" si="2"/>
        <v>1.321114905375902E-3</v>
      </c>
    </row>
    <row r="57" spans="1:40">
      <c r="A57" t="s">
        <v>487</v>
      </c>
      <c r="B57">
        <v>2018</v>
      </c>
      <c r="C57">
        <v>2018</v>
      </c>
      <c r="D57">
        <v>2018</v>
      </c>
      <c r="E57">
        <v>6</v>
      </c>
      <c r="F57">
        <v>1</v>
      </c>
      <c r="G57">
        <v>1</v>
      </c>
      <c r="H57" t="s">
        <v>731</v>
      </c>
      <c r="I57">
        <v>112</v>
      </c>
      <c r="J57" t="s">
        <v>587</v>
      </c>
      <c r="K57" t="s">
        <v>588</v>
      </c>
      <c r="L57">
        <v>0</v>
      </c>
      <c r="M57" t="s">
        <v>491</v>
      </c>
      <c r="N57" t="s">
        <v>492</v>
      </c>
      <c r="V57">
        <v>901920</v>
      </c>
      <c r="W57" t="s">
        <v>493</v>
      </c>
      <c r="X57">
        <v>8</v>
      </c>
      <c r="Y57" t="s">
        <v>494</v>
      </c>
      <c r="Z57">
        <v>159165</v>
      </c>
      <c r="AD57">
        <v>159165</v>
      </c>
      <c r="AF57">
        <v>8258200</v>
      </c>
      <c r="AI57">
        <v>6</v>
      </c>
      <c r="AJ57" t="str">
        <f t="shared" si="0"/>
        <v>Belarus</v>
      </c>
      <c r="AK57">
        <v>56</v>
      </c>
      <c r="AM57" s="67">
        <f t="shared" si="1"/>
        <v>8.2582000000000003E-2</v>
      </c>
      <c r="AN57" s="35">
        <f t="shared" si="2"/>
        <v>1.0534548209735666E-3</v>
      </c>
    </row>
    <row r="58" spans="1:40">
      <c r="A58" t="s">
        <v>487</v>
      </c>
      <c r="B58">
        <v>2018</v>
      </c>
      <c r="C58">
        <v>2018</v>
      </c>
      <c r="D58">
        <v>2018</v>
      </c>
      <c r="E58">
        <v>6</v>
      </c>
      <c r="F58">
        <v>1</v>
      </c>
      <c r="G58">
        <v>1</v>
      </c>
      <c r="H58" t="s">
        <v>731</v>
      </c>
      <c r="I58">
        <v>348</v>
      </c>
      <c r="J58" t="s">
        <v>565</v>
      </c>
      <c r="K58" t="s">
        <v>566</v>
      </c>
      <c r="L58">
        <v>0</v>
      </c>
      <c r="M58" t="s">
        <v>491</v>
      </c>
      <c r="N58" t="s">
        <v>492</v>
      </c>
      <c r="V58">
        <v>901920</v>
      </c>
      <c r="W58" t="s">
        <v>493</v>
      </c>
      <c r="X58">
        <v>8</v>
      </c>
      <c r="Y58" t="s">
        <v>494</v>
      </c>
      <c r="Z58">
        <v>200976</v>
      </c>
      <c r="AD58">
        <v>200976</v>
      </c>
      <c r="AF58">
        <v>8024370</v>
      </c>
      <c r="AI58">
        <v>6</v>
      </c>
      <c r="AJ58" t="str">
        <f t="shared" si="0"/>
        <v>Hungary</v>
      </c>
      <c r="AK58">
        <v>57</v>
      </c>
      <c r="AM58" s="67">
        <f t="shared" si="1"/>
        <v>8.0243700000000001E-2</v>
      </c>
      <c r="AN58" s="35">
        <f t="shared" si="2"/>
        <v>1.023626366735567E-3</v>
      </c>
    </row>
    <row r="59" spans="1:40">
      <c r="A59" t="s">
        <v>487</v>
      </c>
      <c r="B59">
        <v>2018</v>
      </c>
      <c r="C59">
        <v>2018</v>
      </c>
      <c r="D59">
        <v>2018</v>
      </c>
      <c r="E59">
        <v>6</v>
      </c>
      <c r="F59">
        <v>1</v>
      </c>
      <c r="G59">
        <v>1</v>
      </c>
      <c r="H59" t="s">
        <v>731</v>
      </c>
      <c r="I59">
        <v>703</v>
      </c>
      <c r="J59" t="s">
        <v>583</v>
      </c>
      <c r="K59" t="s">
        <v>584</v>
      </c>
      <c r="L59">
        <v>0</v>
      </c>
      <c r="M59" t="s">
        <v>491</v>
      </c>
      <c r="N59" t="s">
        <v>492</v>
      </c>
      <c r="V59">
        <v>901920</v>
      </c>
      <c r="W59" t="s">
        <v>493</v>
      </c>
      <c r="X59">
        <v>8</v>
      </c>
      <c r="Y59" t="s">
        <v>494</v>
      </c>
      <c r="Z59">
        <v>271891</v>
      </c>
      <c r="AD59">
        <v>271891</v>
      </c>
      <c r="AF59">
        <v>7939802</v>
      </c>
      <c r="AI59">
        <v>6</v>
      </c>
      <c r="AJ59" t="str">
        <f t="shared" si="0"/>
        <v>Slovakia</v>
      </c>
      <c r="AK59">
        <v>58</v>
      </c>
      <c r="AM59" s="67">
        <f t="shared" si="1"/>
        <v>7.939802E-2</v>
      </c>
      <c r="AN59" s="35">
        <f t="shared" si="2"/>
        <v>1.0128384750279196E-3</v>
      </c>
    </row>
    <row r="60" spans="1:40">
      <c r="A60" t="s">
        <v>487</v>
      </c>
      <c r="B60">
        <v>2018</v>
      </c>
      <c r="C60">
        <v>2018</v>
      </c>
      <c r="D60">
        <v>2018</v>
      </c>
      <c r="E60">
        <v>6</v>
      </c>
      <c r="F60">
        <v>1</v>
      </c>
      <c r="G60">
        <v>1</v>
      </c>
      <c r="H60" t="s">
        <v>731</v>
      </c>
      <c r="I60">
        <v>422</v>
      </c>
      <c r="J60" t="s">
        <v>657</v>
      </c>
      <c r="K60" t="s">
        <v>658</v>
      </c>
      <c r="L60">
        <v>0</v>
      </c>
      <c r="M60" t="s">
        <v>491</v>
      </c>
      <c r="N60" t="s">
        <v>492</v>
      </c>
      <c r="V60">
        <v>901920</v>
      </c>
      <c r="W60" t="s">
        <v>493</v>
      </c>
      <c r="X60">
        <v>8</v>
      </c>
      <c r="Y60" t="s">
        <v>494</v>
      </c>
      <c r="Z60">
        <v>162157</v>
      </c>
      <c r="AD60">
        <v>162157</v>
      </c>
      <c r="AF60">
        <v>7771245</v>
      </c>
      <c r="AI60">
        <v>0</v>
      </c>
      <c r="AJ60" t="str">
        <f t="shared" si="0"/>
        <v>Lebanon</v>
      </c>
      <c r="AK60">
        <v>59</v>
      </c>
      <c r="AM60" s="67">
        <f t="shared" si="1"/>
        <v>7.7712450000000002E-2</v>
      </c>
      <c r="AN60" s="35">
        <f t="shared" si="2"/>
        <v>9.9133655157500724E-4</v>
      </c>
    </row>
    <row r="61" spans="1:40">
      <c r="A61" t="s">
        <v>487</v>
      </c>
      <c r="B61">
        <v>2018</v>
      </c>
      <c r="C61">
        <v>2018</v>
      </c>
      <c r="D61">
        <v>2018</v>
      </c>
      <c r="E61">
        <v>6</v>
      </c>
      <c r="F61">
        <v>1</v>
      </c>
      <c r="G61">
        <v>1</v>
      </c>
      <c r="H61" t="s">
        <v>731</v>
      </c>
      <c r="I61">
        <v>191</v>
      </c>
      <c r="J61" t="s">
        <v>615</v>
      </c>
      <c r="K61" t="s">
        <v>616</v>
      </c>
      <c r="L61">
        <v>0</v>
      </c>
      <c r="M61" t="s">
        <v>491</v>
      </c>
      <c r="N61" t="s">
        <v>492</v>
      </c>
      <c r="V61">
        <v>901920</v>
      </c>
      <c r="W61" t="s">
        <v>493</v>
      </c>
      <c r="X61">
        <v>8</v>
      </c>
      <c r="Y61" t="s">
        <v>494</v>
      </c>
      <c r="Z61">
        <v>128744</v>
      </c>
      <c r="AD61">
        <v>128744</v>
      </c>
      <c r="AF61">
        <v>6674486</v>
      </c>
      <c r="AI61">
        <v>0</v>
      </c>
      <c r="AJ61" t="str">
        <f t="shared" si="0"/>
        <v>Croatia</v>
      </c>
      <c r="AK61">
        <v>60</v>
      </c>
      <c r="AM61" s="67">
        <f t="shared" si="1"/>
        <v>6.6744860000000003E-2</v>
      </c>
      <c r="AN61" s="35">
        <f t="shared" si="2"/>
        <v>8.5142881671799878E-4</v>
      </c>
    </row>
    <row r="62" spans="1:40">
      <c r="A62" t="s">
        <v>487</v>
      </c>
      <c r="B62">
        <v>2018</v>
      </c>
      <c r="C62">
        <v>2018</v>
      </c>
      <c r="D62">
        <v>2018</v>
      </c>
      <c r="E62">
        <v>6</v>
      </c>
      <c r="F62">
        <v>1</v>
      </c>
      <c r="G62">
        <v>1</v>
      </c>
      <c r="H62" t="s">
        <v>731</v>
      </c>
      <c r="I62">
        <v>604</v>
      </c>
      <c r="J62" t="s">
        <v>617</v>
      </c>
      <c r="K62" t="s">
        <v>618</v>
      </c>
      <c r="L62">
        <v>0</v>
      </c>
      <c r="M62" t="s">
        <v>491</v>
      </c>
      <c r="N62" t="s">
        <v>492</v>
      </c>
      <c r="V62">
        <v>901920</v>
      </c>
      <c r="W62" t="s">
        <v>493</v>
      </c>
      <c r="X62">
        <v>8</v>
      </c>
      <c r="Y62" t="s">
        <v>494</v>
      </c>
      <c r="Z62">
        <v>295865</v>
      </c>
      <c r="AD62">
        <v>295865</v>
      </c>
      <c r="AF62">
        <v>6563765</v>
      </c>
      <c r="AI62">
        <v>0</v>
      </c>
      <c r="AJ62" t="str">
        <f t="shared" si="0"/>
        <v>Peru</v>
      </c>
      <c r="AK62">
        <v>61</v>
      </c>
      <c r="AM62" s="67">
        <f t="shared" si="1"/>
        <v>6.5637650000000006E-2</v>
      </c>
      <c r="AN62" s="35">
        <f t="shared" si="2"/>
        <v>8.3730472536237474E-4</v>
      </c>
    </row>
    <row r="63" spans="1:40">
      <c r="A63" t="s">
        <v>487</v>
      </c>
      <c r="B63">
        <v>2018</v>
      </c>
      <c r="C63">
        <v>2018</v>
      </c>
      <c r="D63">
        <v>2018</v>
      </c>
      <c r="E63">
        <v>6</v>
      </c>
      <c r="F63">
        <v>1</v>
      </c>
      <c r="G63">
        <v>1</v>
      </c>
      <c r="H63" t="s">
        <v>731</v>
      </c>
      <c r="I63">
        <v>688</v>
      </c>
      <c r="J63" t="s">
        <v>589</v>
      </c>
      <c r="K63" t="s">
        <v>590</v>
      </c>
      <c r="L63">
        <v>0</v>
      </c>
      <c r="M63" t="s">
        <v>491</v>
      </c>
      <c r="N63" t="s">
        <v>492</v>
      </c>
      <c r="V63">
        <v>901920</v>
      </c>
      <c r="W63" t="s">
        <v>493</v>
      </c>
      <c r="X63">
        <v>8</v>
      </c>
      <c r="Y63" t="s">
        <v>494</v>
      </c>
      <c r="Z63">
        <v>158798</v>
      </c>
      <c r="AD63">
        <v>158798</v>
      </c>
      <c r="AF63">
        <v>5706255</v>
      </c>
      <c r="AI63">
        <v>6</v>
      </c>
      <c r="AJ63" t="str">
        <f t="shared" si="0"/>
        <v>Serbia</v>
      </c>
      <c r="AK63">
        <v>62</v>
      </c>
      <c r="AM63" s="67">
        <f t="shared" si="1"/>
        <v>5.7062549999999997E-2</v>
      </c>
      <c r="AN63" s="35">
        <f t="shared" si="2"/>
        <v>7.279167178627933E-4</v>
      </c>
    </row>
    <row r="64" spans="1:40">
      <c r="A64" t="s">
        <v>487</v>
      </c>
      <c r="B64">
        <v>2018</v>
      </c>
      <c r="C64">
        <v>2018</v>
      </c>
      <c r="D64">
        <v>2018</v>
      </c>
      <c r="E64">
        <v>6</v>
      </c>
      <c r="F64">
        <v>1</v>
      </c>
      <c r="G64">
        <v>1</v>
      </c>
      <c r="H64" t="s">
        <v>731</v>
      </c>
      <c r="I64">
        <v>705</v>
      </c>
      <c r="J64" t="s">
        <v>575</v>
      </c>
      <c r="K64" t="s">
        <v>576</v>
      </c>
      <c r="L64">
        <v>0</v>
      </c>
      <c r="M64" t="s">
        <v>491</v>
      </c>
      <c r="N64" t="s">
        <v>492</v>
      </c>
      <c r="V64">
        <v>901920</v>
      </c>
      <c r="W64" t="s">
        <v>493</v>
      </c>
      <c r="X64">
        <v>8</v>
      </c>
      <c r="Y64" t="s">
        <v>494</v>
      </c>
      <c r="Z64">
        <v>81992</v>
      </c>
      <c r="AD64">
        <v>81992</v>
      </c>
      <c r="AF64">
        <v>5404333</v>
      </c>
      <c r="AI64">
        <v>0</v>
      </c>
      <c r="AJ64" t="str">
        <f t="shared" si="0"/>
        <v>Slovenia</v>
      </c>
      <c r="AK64">
        <v>63</v>
      </c>
      <c r="AM64" s="67">
        <f t="shared" si="1"/>
        <v>5.4043330000000001E-2</v>
      </c>
      <c r="AN64" s="35">
        <f t="shared" si="2"/>
        <v>6.8940212794513797E-4</v>
      </c>
    </row>
    <row r="65" spans="1:40">
      <c r="A65" t="s">
        <v>509</v>
      </c>
      <c r="B65">
        <v>2018</v>
      </c>
      <c r="C65">
        <v>2018</v>
      </c>
      <c r="D65">
        <v>2018</v>
      </c>
      <c r="E65">
        <v>6</v>
      </c>
      <c r="F65">
        <v>1</v>
      </c>
      <c r="G65">
        <v>1</v>
      </c>
      <c r="H65" t="s">
        <v>731</v>
      </c>
      <c r="I65">
        <v>404</v>
      </c>
      <c r="J65" t="s">
        <v>661</v>
      </c>
      <c r="K65" t="s">
        <v>662</v>
      </c>
      <c r="L65">
        <v>0</v>
      </c>
      <c r="M65" t="s">
        <v>491</v>
      </c>
      <c r="N65" t="s">
        <v>492</v>
      </c>
      <c r="V65">
        <v>901920</v>
      </c>
      <c r="W65" t="s">
        <v>493</v>
      </c>
      <c r="X65">
        <v>8</v>
      </c>
      <c r="Y65" t="s">
        <v>494</v>
      </c>
      <c r="Z65">
        <v>95638</v>
      </c>
      <c r="AD65">
        <v>95638</v>
      </c>
      <c r="AF65">
        <v>5140993</v>
      </c>
      <c r="AI65">
        <v>0</v>
      </c>
      <c r="AJ65" t="str">
        <f t="shared" si="0"/>
        <v>Kenya</v>
      </c>
      <c r="AK65">
        <v>64</v>
      </c>
      <c r="AM65" s="67">
        <f t="shared" si="1"/>
        <v>5.140993E-2</v>
      </c>
      <c r="AN65" s="35">
        <f t="shared" si="2"/>
        <v>6.5580923935498769E-4</v>
      </c>
    </row>
    <row r="66" spans="1:40">
      <c r="A66" t="s">
        <v>487</v>
      </c>
      <c r="B66">
        <v>2018</v>
      </c>
      <c r="C66">
        <v>2018</v>
      </c>
      <c r="D66">
        <v>2018</v>
      </c>
      <c r="E66">
        <v>6</v>
      </c>
      <c r="F66">
        <v>1</v>
      </c>
      <c r="G66">
        <v>1</v>
      </c>
      <c r="H66" t="s">
        <v>731</v>
      </c>
      <c r="I66">
        <v>400</v>
      </c>
      <c r="J66" t="s">
        <v>607</v>
      </c>
      <c r="K66" t="s">
        <v>608</v>
      </c>
      <c r="L66">
        <v>0</v>
      </c>
      <c r="M66" t="s">
        <v>491</v>
      </c>
      <c r="N66" t="s">
        <v>492</v>
      </c>
      <c r="V66">
        <v>901920</v>
      </c>
      <c r="W66" t="s">
        <v>493</v>
      </c>
      <c r="X66">
        <v>8</v>
      </c>
      <c r="Y66" t="s">
        <v>494</v>
      </c>
      <c r="Z66">
        <v>127676</v>
      </c>
      <c r="AD66">
        <v>127676</v>
      </c>
      <c r="AF66">
        <v>5132794</v>
      </c>
      <c r="AI66">
        <v>0</v>
      </c>
      <c r="AJ66" t="str">
        <f t="shared" si="0"/>
        <v>Jordan</v>
      </c>
      <c r="AK66">
        <v>65</v>
      </c>
      <c r="AM66" s="67">
        <f t="shared" si="1"/>
        <v>5.1327940000000002E-2</v>
      </c>
      <c r="AN66" s="35">
        <f t="shared" si="2"/>
        <v>6.5476333636436479E-4</v>
      </c>
    </row>
    <row r="67" spans="1:40">
      <c r="A67" t="s">
        <v>487</v>
      </c>
      <c r="B67">
        <v>2018</v>
      </c>
      <c r="C67">
        <v>2018</v>
      </c>
      <c r="D67">
        <v>2018</v>
      </c>
      <c r="E67">
        <v>6</v>
      </c>
      <c r="F67">
        <v>1</v>
      </c>
      <c r="G67">
        <v>1</v>
      </c>
      <c r="H67" t="s">
        <v>731</v>
      </c>
      <c r="I67">
        <v>504</v>
      </c>
      <c r="J67" t="s">
        <v>629</v>
      </c>
      <c r="K67" t="s">
        <v>630</v>
      </c>
      <c r="L67">
        <v>0</v>
      </c>
      <c r="M67" t="s">
        <v>491</v>
      </c>
      <c r="N67" t="s">
        <v>492</v>
      </c>
      <c r="V67">
        <v>901920</v>
      </c>
      <c r="W67" t="s">
        <v>493</v>
      </c>
      <c r="X67">
        <v>8</v>
      </c>
      <c r="Y67" t="s">
        <v>494</v>
      </c>
      <c r="Z67">
        <v>104276</v>
      </c>
      <c r="AD67">
        <v>104276</v>
      </c>
      <c r="AF67">
        <v>5018757</v>
      </c>
      <c r="AI67">
        <v>0</v>
      </c>
      <c r="AJ67" t="str">
        <f t="shared" ref="AJ67:AJ130" si="3">J67</f>
        <v>Morocco</v>
      </c>
      <c r="AK67">
        <v>66</v>
      </c>
      <c r="AM67" s="67">
        <f t="shared" ref="AM67:AM130" si="4">AF67/100000000</f>
        <v>5.0187570000000001E-2</v>
      </c>
      <c r="AN67" s="35">
        <f t="shared" ref="AN67:AN130" si="5">AM67/$AQ$2</f>
        <v>6.4021624045734358E-4</v>
      </c>
    </row>
    <row r="68" spans="1:40">
      <c r="A68" t="s">
        <v>487</v>
      </c>
      <c r="B68">
        <v>2018</v>
      </c>
      <c r="C68">
        <v>2018</v>
      </c>
      <c r="D68">
        <v>2018</v>
      </c>
      <c r="E68">
        <v>6</v>
      </c>
      <c r="F68">
        <v>1</v>
      </c>
      <c r="G68">
        <v>1</v>
      </c>
      <c r="H68" t="s">
        <v>731</v>
      </c>
      <c r="I68">
        <v>188</v>
      </c>
      <c r="J68" t="s">
        <v>543</v>
      </c>
      <c r="K68" t="s">
        <v>544</v>
      </c>
      <c r="L68">
        <v>0</v>
      </c>
      <c r="M68" t="s">
        <v>491</v>
      </c>
      <c r="N68" t="s">
        <v>492</v>
      </c>
      <c r="V68">
        <v>901920</v>
      </c>
      <c r="W68" t="s">
        <v>493</v>
      </c>
      <c r="X68">
        <v>8</v>
      </c>
      <c r="Y68" t="s">
        <v>494</v>
      </c>
      <c r="Z68">
        <v>116724</v>
      </c>
      <c r="AD68">
        <v>116724</v>
      </c>
      <c r="AF68">
        <v>4641658</v>
      </c>
      <c r="AI68">
        <v>6</v>
      </c>
      <c r="AJ68" t="str">
        <f t="shared" si="3"/>
        <v>Costa Rica</v>
      </c>
      <c r="AK68">
        <v>67</v>
      </c>
      <c r="AM68" s="67">
        <f t="shared" si="4"/>
        <v>4.6416579999999999E-2</v>
      </c>
      <c r="AN68" s="35">
        <f t="shared" si="5"/>
        <v>5.9211171894729155E-4</v>
      </c>
    </row>
    <row r="69" spans="1:40">
      <c r="A69" t="s">
        <v>487</v>
      </c>
      <c r="B69">
        <v>2018</v>
      </c>
      <c r="C69">
        <v>2018</v>
      </c>
      <c r="D69">
        <v>2018</v>
      </c>
      <c r="E69">
        <v>6</v>
      </c>
      <c r="F69">
        <v>1</v>
      </c>
      <c r="G69">
        <v>1</v>
      </c>
      <c r="H69" t="s">
        <v>731</v>
      </c>
      <c r="I69">
        <v>100</v>
      </c>
      <c r="J69" t="s">
        <v>573</v>
      </c>
      <c r="K69" t="s">
        <v>574</v>
      </c>
      <c r="L69">
        <v>0</v>
      </c>
      <c r="M69" t="s">
        <v>491</v>
      </c>
      <c r="N69" t="s">
        <v>492</v>
      </c>
      <c r="V69">
        <v>901920</v>
      </c>
      <c r="W69" t="s">
        <v>493</v>
      </c>
      <c r="X69">
        <v>8</v>
      </c>
      <c r="Y69" t="s">
        <v>494</v>
      </c>
      <c r="Z69">
        <v>174933</v>
      </c>
      <c r="AD69">
        <v>174933</v>
      </c>
      <c r="AF69">
        <v>4193490</v>
      </c>
      <c r="AI69">
        <v>6</v>
      </c>
      <c r="AJ69" t="str">
        <f t="shared" si="3"/>
        <v>Bulgaria</v>
      </c>
      <c r="AK69">
        <v>68</v>
      </c>
      <c r="AM69" s="67">
        <f t="shared" si="4"/>
        <v>4.1934899999999997E-2</v>
      </c>
      <c r="AN69" s="35">
        <f t="shared" si="5"/>
        <v>5.3494130164012037E-4</v>
      </c>
    </row>
    <row r="70" spans="1:40">
      <c r="A70" t="s">
        <v>487</v>
      </c>
      <c r="B70">
        <v>2018</v>
      </c>
      <c r="C70">
        <v>2018</v>
      </c>
      <c r="D70">
        <v>2018</v>
      </c>
      <c r="E70">
        <v>6</v>
      </c>
      <c r="F70">
        <v>1</v>
      </c>
      <c r="G70">
        <v>1</v>
      </c>
      <c r="H70" t="s">
        <v>731</v>
      </c>
      <c r="I70">
        <v>512</v>
      </c>
      <c r="J70" t="s">
        <v>639</v>
      </c>
      <c r="K70" t="s">
        <v>640</v>
      </c>
      <c r="L70">
        <v>0</v>
      </c>
      <c r="M70" t="s">
        <v>491</v>
      </c>
      <c r="N70" t="s">
        <v>492</v>
      </c>
      <c r="V70">
        <v>901920</v>
      </c>
      <c r="W70" t="s">
        <v>493</v>
      </c>
      <c r="X70">
        <v>8</v>
      </c>
      <c r="Y70" t="s">
        <v>494</v>
      </c>
      <c r="Z70">
        <v>221984</v>
      </c>
      <c r="AD70">
        <v>221984</v>
      </c>
      <c r="AF70">
        <v>3904584</v>
      </c>
      <c r="AI70">
        <v>0</v>
      </c>
      <c r="AJ70" t="str">
        <f t="shared" si="3"/>
        <v>Oman</v>
      </c>
      <c r="AK70">
        <v>69</v>
      </c>
      <c r="AM70" s="67">
        <f t="shared" si="4"/>
        <v>3.9045839999999998E-2</v>
      </c>
      <c r="AN70" s="35">
        <f t="shared" si="5"/>
        <v>4.9808709388199032E-4</v>
      </c>
    </row>
    <row r="71" spans="1:40">
      <c r="A71" t="s">
        <v>487</v>
      </c>
      <c r="B71">
        <v>2018</v>
      </c>
      <c r="C71">
        <v>2018</v>
      </c>
      <c r="D71">
        <v>2018</v>
      </c>
      <c r="E71">
        <v>6</v>
      </c>
      <c r="F71">
        <v>1</v>
      </c>
      <c r="G71">
        <v>1</v>
      </c>
      <c r="H71" t="s">
        <v>731</v>
      </c>
      <c r="I71">
        <v>860</v>
      </c>
      <c r="J71" t="s">
        <v>734</v>
      </c>
      <c r="K71" t="s">
        <v>735</v>
      </c>
      <c r="L71">
        <v>0</v>
      </c>
      <c r="M71" t="s">
        <v>491</v>
      </c>
      <c r="N71" t="s">
        <v>492</v>
      </c>
      <c r="V71">
        <v>901920</v>
      </c>
      <c r="W71" t="s">
        <v>493</v>
      </c>
      <c r="X71">
        <v>8</v>
      </c>
      <c r="Y71" t="s">
        <v>494</v>
      </c>
      <c r="Z71">
        <v>95638</v>
      </c>
      <c r="AD71">
        <v>95638</v>
      </c>
      <c r="AF71">
        <v>3831895</v>
      </c>
      <c r="AI71">
        <v>0</v>
      </c>
      <c r="AJ71" t="str">
        <f t="shared" si="3"/>
        <v>Uzbekistan</v>
      </c>
      <c r="AK71">
        <v>70</v>
      </c>
      <c r="AM71" s="67">
        <f t="shared" si="4"/>
        <v>3.8318949999999997E-2</v>
      </c>
      <c r="AN71" s="35">
        <f t="shared" si="5"/>
        <v>4.8881454326784343E-4</v>
      </c>
    </row>
    <row r="72" spans="1:40">
      <c r="A72" t="s">
        <v>487</v>
      </c>
      <c r="B72">
        <v>2018</v>
      </c>
      <c r="C72">
        <v>2018</v>
      </c>
      <c r="D72">
        <v>2018</v>
      </c>
      <c r="E72">
        <v>6</v>
      </c>
      <c r="F72">
        <v>1</v>
      </c>
      <c r="G72">
        <v>1</v>
      </c>
      <c r="H72" t="s">
        <v>731</v>
      </c>
      <c r="I72">
        <v>233</v>
      </c>
      <c r="J72" t="s">
        <v>571</v>
      </c>
      <c r="K72" t="s">
        <v>572</v>
      </c>
      <c r="L72">
        <v>0</v>
      </c>
      <c r="M72" t="s">
        <v>491</v>
      </c>
      <c r="N72" t="s">
        <v>492</v>
      </c>
      <c r="V72">
        <v>901920</v>
      </c>
      <c r="W72" t="s">
        <v>493</v>
      </c>
      <c r="X72">
        <v>8</v>
      </c>
      <c r="Y72" t="s">
        <v>494</v>
      </c>
      <c r="Z72">
        <v>73649</v>
      </c>
      <c r="AD72">
        <v>73649</v>
      </c>
      <c r="AF72">
        <v>3166811</v>
      </c>
      <c r="AI72">
        <v>0</v>
      </c>
      <c r="AJ72" t="str">
        <f t="shared" si="3"/>
        <v>Estonia</v>
      </c>
      <c r="AK72">
        <v>71</v>
      </c>
      <c r="AM72" s="67">
        <f t="shared" si="4"/>
        <v>3.1668109999999999E-2</v>
      </c>
      <c r="AN72" s="35">
        <f t="shared" si="5"/>
        <v>4.0397330109008279E-4</v>
      </c>
    </row>
    <row r="73" spans="1:40">
      <c r="A73" t="s">
        <v>487</v>
      </c>
      <c r="B73">
        <v>2018</v>
      </c>
      <c r="C73">
        <v>2018</v>
      </c>
      <c r="D73">
        <v>2018</v>
      </c>
      <c r="E73">
        <v>6</v>
      </c>
      <c r="F73">
        <v>1</v>
      </c>
      <c r="G73">
        <v>1</v>
      </c>
      <c r="H73" t="s">
        <v>731</v>
      </c>
      <c r="I73">
        <v>68</v>
      </c>
      <c r="J73" t="s">
        <v>649</v>
      </c>
      <c r="K73" t="s">
        <v>650</v>
      </c>
      <c r="L73">
        <v>0</v>
      </c>
      <c r="M73" t="s">
        <v>491</v>
      </c>
      <c r="N73" t="s">
        <v>492</v>
      </c>
      <c r="V73">
        <v>901920</v>
      </c>
      <c r="W73" t="s">
        <v>493</v>
      </c>
      <c r="X73">
        <v>8</v>
      </c>
      <c r="Y73" t="s">
        <v>494</v>
      </c>
      <c r="Z73">
        <v>79674</v>
      </c>
      <c r="AD73">
        <v>79674</v>
      </c>
      <c r="AF73">
        <v>3139268</v>
      </c>
      <c r="AI73">
        <v>0</v>
      </c>
      <c r="AJ73" t="str">
        <f t="shared" si="3"/>
        <v>Bolivia (Plurinational State of)</v>
      </c>
      <c r="AK73">
        <v>72</v>
      </c>
      <c r="AM73" s="67">
        <f t="shared" si="4"/>
        <v>3.1392679999999999E-2</v>
      </c>
      <c r="AN73" s="35">
        <f t="shared" si="5"/>
        <v>4.0045978650650829E-4</v>
      </c>
    </row>
    <row r="74" spans="1:40">
      <c r="A74" t="s">
        <v>487</v>
      </c>
      <c r="B74">
        <v>2018</v>
      </c>
      <c r="C74">
        <v>2018</v>
      </c>
      <c r="D74">
        <v>2018</v>
      </c>
      <c r="E74">
        <v>6</v>
      </c>
      <c r="F74">
        <v>1</v>
      </c>
      <c r="G74">
        <v>1</v>
      </c>
      <c r="H74" t="s">
        <v>731</v>
      </c>
      <c r="I74">
        <v>858</v>
      </c>
      <c r="J74" t="s">
        <v>683</v>
      </c>
      <c r="K74" t="s">
        <v>684</v>
      </c>
      <c r="L74">
        <v>0</v>
      </c>
      <c r="M74" t="s">
        <v>491</v>
      </c>
      <c r="N74" t="s">
        <v>492</v>
      </c>
      <c r="V74">
        <v>901920</v>
      </c>
      <c r="W74" t="s">
        <v>493</v>
      </c>
      <c r="X74">
        <v>8</v>
      </c>
      <c r="Y74" t="s">
        <v>494</v>
      </c>
      <c r="Z74">
        <v>46244</v>
      </c>
      <c r="AD74">
        <v>46244</v>
      </c>
      <c r="AF74">
        <v>2880993</v>
      </c>
      <c r="AI74">
        <v>0</v>
      </c>
      <c r="AJ74" t="str">
        <f t="shared" si="3"/>
        <v>Uruguay</v>
      </c>
      <c r="AK74">
        <v>73</v>
      </c>
      <c r="AM74" s="67">
        <f t="shared" si="4"/>
        <v>2.8809930000000001E-2</v>
      </c>
      <c r="AN74" s="35">
        <f t="shared" si="5"/>
        <v>3.6751301313132386E-4</v>
      </c>
    </row>
    <row r="75" spans="1:40">
      <c r="A75" t="s">
        <v>487</v>
      </c>
      <c r="B75">
        <v>2018</v>
      </c>
      <c r="C75">
        <v>2018</v>
      </c>
      <c r="D75">
        <v>2018</v>
      </c>
      <c r="E75">
        <v>6</v>
      </c>
      <c r="F75">
        <v>1</v>
      </c>
      <c r="G75">
        <v>1</v>
      </c>
      <c r="H75" t="s">
        <v>731</v>
      </c>
      <c r="I75">
        <v>442</v>
      </c>
      <c r="J75" t="s">
        <v>595</v>
      </c>
      <c r="K75" t="s">
        <v>596</v>
      </c>
      <c r="L75">
        <v>0</v>
      </c>
      <c r="M75" t="s">
        <v>491</v>
      </c>
      <c r="N75" t="s">
        <v>492</v>
      </c>
      <c r="V75">
        <v>901920</v>
      </c>
      <c r="W75" t="s">
        <v>493</v>
      </c>
      <c r="X75">
        <v>8</v>
      </c>
      <c r="Y75" t="s">
        <v>494</v>
      </c>
      <c r="Z75">
        <v>20685</v>
      </c>
      <c r="AD75">
        <v>20685</v>
      </c>
      <c r="AF75">
        <v>2751083</v>
      </c>
      <c r="AI75">
        <v>0</v>
      </c>
      <c r="AJ75" t="str">
        <f t="shared" si="3"/>
        <v>Luxembourg</v>
      </c>
      <c r="AK75">
        <v>74</v>
      </c>
      <c r="AM75" s="67">
        <f t="shared" si="4"/>
        <v>2.751083E-2</v>
      </c>
      <c r="AN75" s="35">
        <f t="shared" si="5"/>
        <v>3.5094108271153794E-4</v>
      </c>
    </row>
    <row r="76" spans="1:40">
      <c r="A76" t="s">
        <v>487</v>
      </c>
      <c r="B76">
        <v>2018</v>
      </c>
      <c r="C76">
        <v>2018</v>
      </c>
      <c r="D76">
        <v>2018</v>
      </c>
      <c r="E76">
        <v>6</v>
      </c>
      <c r="F76">
        <v>1</v>
      </c>
      <c r="G76">
        <v>1</v>
      </c>
      <c r="H76" t="s">
        <v>731</v>
      </c>
      <c r="I76">
        <v>600</v>
      </c>
      <c r="J76" t="s">
        <v>736</v>
      </c>
      <c r="K76" t="s">
        <v>737</v>
      </c>
      <c r="L76">
        <v>0</v>
      </c>
      <c r="M76" t="s">
        <v>491</v>
      </c>
      <c r="N76" t="s">
        <v>492</v>
      </c>
      <c r="V76">
        <v>901920</v>
      </c>
      <c r="W76" t="s">
        <v>493</v>
      </c>
      <c r="X76">
        <v>8</v>
      </c>
      <c r="Y76" t="s">
        <v>494</v>
      </c>
      <c r="Z76">
        <v>93221</v>
      </c>
      <c r="AD76">
        <v>93221</v>
      </c>
      <c r="AF76">
        <v>2699042</v>
      </c>
      <c r="AI76">
        <v>6</v>
      </c>
      <c r="AJ76" t="str">
        <f t="shared" si="3"/>
        <v>Paraguay</v>
      </c>
      <c r="AK76">
        <v>75</v>
      </c>
      <c r="AM76" s="67">
        <f t="shared" si="4"/>
        <v>2.6990420000000001E-2</v>
      </c>
      <c r="AN76" s="35">
        <f t="shared" si="5"/>
        <v>3.443024880615797E-4</v>
      </c>
    </row>
    <row r="77" spans="1:40">
      <c r="A77" t="s">
        <v>487</v>
      </c>
      <c r="B77">
        <v>2018</v>
      </c>
      <c r="C77">
        <v>2018</v>
      </c>
      <c r="D77">
        <v>2018</v>
      </c>
      <c r="E77">
        <v>6</v>
      </c>
      <c r="F77">
        <v>1</v>
      </c>
      <c r="G77">
        <v>1</v>
      </c>
      <c r="H77" t="s">
        <v>731</v>
      </c>
      <c r="I77">
        <v>31</v>
      </c>
      <c r="J77" t="s">
        <v>738</v>
      </c>
      <c r="K77" t="s">
        <v>739</v>
      </c>
      <c r="L77">
        <v>0</v>
      </c>
      <c r="M77" t="s">
        <v>491</v>
      </c>
      <c r="N77" t="s">
        <v>492</v>
      </c>
      <c r="V77">
        <v>901920</v>
      </c>
      <c r="W77" t="s">
        <v>493</v>
      </c>
      <c r="X77">
        <v>8</v>
      </c>
      <c r="Y77" t="s">
        <v>494</v>
      </c>
      <c r="Z77">
        <v>41152</v>
      </c>
      <c r="AD77">
        <v>41152</v>
      </c>
      <c r="AF77">
        <v>2616572</v>
      </c>
      <c r="AI77">
        <v>0</v>
      </c>
      <c r="AJ77" t="str">
        <f t="shared" si="3"/>
        <v>Azerbaijan</v>
      </c>
      <c r="AK77">
        <v>76</v>
      </c>
      <c r="AM77" s="67">
        <f t="shared" si="4"/>
        <v>2.616572E-2</v>
      </c>
      <c r="AN77" s="35">
        <f t="shared" si="5"/>
        <v>3.3378222709845335E-4</v>
      </c>
    </row>
    <row r="78" spans="1:40">
      <c r="A78" t="s">
        <v>487</v>
      </c>
      <c r="B78">
        <v>2018</v>
      </c>
      <c r="C78">
        <v>2018</v>
      </c>
      <c r="D78">
        <v>2018</v>
      </c>
      <c r="E78">
        <v>6</v>
      </c>
      <c r="F78">
        <v>1</v>
      </c>
      <c r="G78">
        <v>1</v>
      </c>
      <c r="H78" t="s">
        <v>731</v>
      </c>
      <c r="I78">
        <v>496</v>
      </c>
      <c r="J78" t="s">
        <v>740</v>
      </c>
      <c r="K78" t="s">
        <v>741</v>
      </c>
      <c r="L78">
        <v>0</v>
      </c>
      <c r="M78" t="s">
        <v>491</v>
      </c>
      <c r="N78" t="s">
        <v>492</v>
      </c>
      <c r="V78">
        <v>901920</v>
      </c>
      <c r="W78" t="s">
        <v>493</v>
      </c>
      <c r="X78">
        <v>8</v>
      </c>
      <c r="Y78" t="s">
        <v>494</v>
      </c>
      <c r="Z78">
        <v>26349</v>
      </c>
      <c r="AD78">
        <v>26349</v>
      </c>
      <c r="AF78">
        <v>2604043</v>
      </c>
      <c r="AI78">
        <v>0</v>
      </c>
      <c r="AJ78" t="str">
        <f t="shared" si="3"/>
        <v>Mongolia</v>
      </c>
      <c r="AK78">
        <v>77</v>
      </c>
      <c r="AM78" s="67">
        <f t="shared" si="4"/>
        <v>2.604043E-2</v>
      </c>
      <c r="AN78" s="35">
        <f t="shared" si="5"/>
        <v>3.3218396894873814E-4</v>
      </c>
    </row>
    <row r="79" spans="1:40">
      <c r="A79" t="s">
        <v>487</v>
      </c>
      <c r="B79">
        <v>2018</v>
      </c>
      <c r="C79">
        <v>2018</v>
      </c>
      <c r="D79">
        <v>2018</v>
      </c>
      <c r="E79">
        <v>6</v>
      </c>
      <c r="F79">
        <v>1</v>
      </c>
      <c r="G79">
        <v>1</v>
      </c>
      <c r="H79" t="s">
        <v>731</v>
      </c>
      <c r="I79">
        <v>558</v>
      </c>
      <c r="J79" t="s">
        <v>623</v>
      </c>
      <c r="K79" t="s">
        <v>624</v>
      </c>
      <c r="L79">
        <v>0</v>
      </c>
      <c r="M79" t="s">
        <v>491</v>
      </c>
      <c r="N79" t="s">
        <v>492</v>
      </c>
      <c r="V79">
        <v>901920</v>
      </c>
      <c r="W79" t="s">
        <v>493</v>
      </c>
      <c r="X79">
        <v>8</v>
      </c>
      <c r="Y79" t="s">
        <v>494</v>
      </c>
      <c r="Z79">
        <v>103574</v>
      </c>
      <c r="AD79">
        <v>103574</v>
      </c>
      <c r="AF79">
        <v>2403714</v>
      </c>
      <c r="AI79">
        <v>0</v>
      </c>
      <c r="AJ79" t="str">
        <f t="shared" si="3"/>
        <v>Nicaragua</v>
      </c>
      <c r="AK79">
        <v>78</v>
      </c>
      <c r="AM79" s="67">
        <f t="shared" si="4"/>
        <v>2.4037139999999999E-2</v>
      </c>
      <c r="AN79" s="35">
        <f t="shared" si="5"/>
        <v>3.0662905978804772E-4</v>
      </c>
    </row>
    <row r="80" spans="1:40">
      <c r="A80" t="s">
        <v>487</v>
      </c>
      <c r="B80">
        <v>2018</v>
      </c>
      <c r="C80">
        <v>2018</v>
      </c>
      <c r="D80">
        <v>2018</v>
      </c>
      <c r="E80">
        <v>6</v>
      </c>
      <c r="F80">
        <v>1</v>
      </c>
      <c r="G80">
        <v>1</v>
      </c>
      <c r="H80" t="s">
        <v>731</v>
      </c>
      <c r="I80">
        <v>70</v>
      </c>
      <c r="J80" t="s">
        <v>671</v>
      </c>
      <c r="K80" t="s">
        <v>672</v>
      </c>
      <c r="L80">
        <v>0</v>
      </c>
      <c r="M80" t="s">
        <v>491</v>
      </c>
      <c r="N80" t="s">
        <v>492</v>
      </c>
      <c r="V80">
        <v>901920</v>
      </c>
      <c r="W80" t="s">
        <v>493</v>
      </c>
      <c r="X80">
        <v>8</v>
      </c>
      <c r="Y80" t="s">
        <v>494</v>
      </c>
      <c r="Z80">
        <v>37693</v>
      </c>
      <c r="AD80">
        <v>37693</v>
      </c>
      <c r="AF80">
        <v>2323423</v>
      </c>
      <c r="AI80">
        <v>0</v>
      </c>
      <c r="AJ80" t="str">
        <f t="shared" si="3"/>
        <v>Bosnia Herzegovina</v>
      </c>
      <c r="AK80">
        <v>79</v>
      </c>
      <c r="AM80" s="67">
        <f t="shared" si="4"/>
        <v>2.3234230000000002E-2</v>
      </c>
      <c r="AN80" s="35">
        <f t="shared" si="5"/>
        <v>2.9638676231029371E-4</v>
      </c>
    </row>
    <row r="81" spans="1:40">
      <c r="A81" t="s">
        <v>509</v>
      </c>
      <c r="B81">
        <v>2018</v>
      </c>
      <c r="C81">
        <v>2018</v>
      </c>
      <c r="D81">
        <v>2018</v>
      </c>
      <c r="E81">
        <v>6</v>
      </c>
      <c r="F81">
        <v>1</v>
      </c>
      <c r="G81">
        <v>1</v>
      </c>
      <c r="H81" t="s">
        <v>731</v>
      </c>
      <c r="I81">
        <v>268</v>
      </c>
      <c r="J81" t="s">
        <v>627</v>
      </c>
      <c r="K81" t="s">
        <v>628</v>
      </c>
      <c r="L81">
        <v>0</v>
      </c>
      <c r="M81" t="s">
        <v>491</v>
      </c>
      <c r="N81" t="s">
        <v>492</v>
      </c>
      <c r="V81">
        <v>901920</v>
      </c>
      <c r="W81" t="s">
        <v>493</v>
      </c>
      <c r="X81">
        <v>8</v>
      </c>
      <c r="Y81" t="s">
        <v>494</v>
      </c>
      <c r="Z81">
        <v>102832</v>
      </c>
      <c r="AD81">
        <v>102832</v>
      </c>
      <c r="AF81">
        <v>2266702</v>
      </c>
      <c r="AI81">
        <v>0</v>
      </c>
      <c r="AJ81" t="str">
        <f t="shared" si="3"/>
        <v>Georgia</v>
      </c>
      <c r="AK81">
        <v>80</v>
      </c>
      <c r="AM81" s="67">
        <f t="shared" si="4"/>
        <v>2.266702E-2</v>
      </c>
      <c r="AN81" s="35">
        <f t="shared" si="5"/>
        <v>2.8915116485558906E-4</v>
      </c>
    </row>
    <row r="82" spans="1:40">
      <c r="A82" t="s">
        <v>487</v>
      </c>
      <c r="B82">
        <v>2018</v>
      </c>
      <c r="C82">
        <v>2018</v>
      </c>
      <c r="D82">
        <v>2018</v>
      </c>
      <c r="E82">
        <v>6</v>
      </c>
      <c r="F82">
        <v>1</v>
      </c>
      <c r="G82">
        <v>1</v>
      </c>
      <c r="H82" t="s">
        <v>731</v>
      </c>
      <c r="I82">
        <v>222</v>
      </c>
      <c r="J82" t="s">
        <v>643</v>
      </c>
      <c r="K82" t="s">
        <v>644</v>
      </c>
      <c r="L82">
        <v>0</v>
      </c>
      <c r="M82" t="s">
        <v>491</v>
      </c>
      <c r="N82" t="s">
        <v>492</v>
      </c>
      <c r="V82">
        <v>901920</v>
      </c>
      <c r="W82" t="s">
        <v>493</v>
      </c>
      <c r="X82">
        <v>8</v>
      </c>
      <c r="Y82" t="s">
        <v>494</v>
      </c>
      <c r="Z82">
        <v>85174</v>
      </c>
      <c r="AD82">
        <v>85174</v>
      </c>
      <c r="AF82">
        <v>2080309</v>
      </c>
      <c r="AI82">
        <v>0</v>
      </c>
      <c r="AJ82" t="str">
        <f t="shared" si="3"/>
        <v>El Salvador</v>
      </c>
      <c r="AK82">
        <v>81</v>
      </c>
      <c r="AM82" s="67">
        <f t="shared" si="4"/>
        <v>2.080309E-2</v>
      </c>
      <c r="AN82" s="35">
        <f t="shared" si="5"/>
        <v>2.6537399738014333E-4</v>
      </c>
    </row>
    <row r="83" spans="1:40">
      <c r="A83" t="s">
        <v>487</v>
      </c>
      <c r="B83">
        <v>2018</v>
      </c>
      <c r="C83">
        <v>2018</v>
      </c>
      <c r="D83">
        <v>2018</v>
      </c>
      <c r="E83">
        <v>6</v>
      </c>
      <c r="F83">
        <v>1</v>
      </c>
      <c r="G83">
        <v>1</v>
      </c>
      <c r="H83" t="s">
        <v>731</v>
      </c>
      <c r="I83">
        <v>428</v>
      </c>
      <c r="J83" t="s">
        <v>599</v>
      </c>
      <c r="K83" t="s">
        <v>600</v>
      </c>
      <c r="L83">
        <v>0</v>
      </c>
      <c r="M83" t="s">
        <v>491</v>
      </c>
      <c r="N83" t="s">
        <v>492</v>
      </c>
      <c r="V83">
        <v>901920</v>
      </c>
      <c r="W83" t="s">
        <v>493</v>
      </c>
      <c r="X83">
        <v>8</v>
      </c>
      <c r="Y83" t="s">
        <v>494</v>
      </c>
      <c r="Z83">
        <v>34429</v>
      </c>
      <c r="AD83">
        <v>34429</v>
      </c>
      <c r="AF83">
        <v>2079217</v>
      </c>
      <c r="AI83">
        <v>6</v>
      </c>
      <c r="AJ83" t="str">
        <f t="shared" si="3"/>
        <v>Latvia</v>
      </c>
      <c r="AK83">
        <v>82</v>
      </c>
      <c r="AM83" s="67">
        <f t="shared" si="4"/>
        <v>2.0792169999999999E-2</v>
      </c>
      <c r="AN83" s="35">
        <f t="shared" si="5"/>
        <v>2.6523469672570246E-4</v>
      </c>
    </row>
    <row r="84" spans="1:40">
      <c r="A84" t="s">
        <v>487</v>
      </c>
      <c r="B84">
        <v>2018</v>
      </c>
      <c r="C84">
        <v>2018</v>
      </c>
      <c r="D84">
        <v>2018</v>
      </c>
      <c r="E84">
        <v>6</v>
      </c>
      <c r="F84">
        <v>1</v>
      </c>
      <c r="G84">
        <v>1</v>
      </c>
      <c r="H84" t="s">
        <v>731</v>
      </c>
      <c r="I84">
        <v>48</v>
      </c>
      <c r="J84" t="s">
        <v>637</v>
      </c>
      <c r="K84" t="s">
        <v>638</v>
      </c>
      <c r="L84">
        <v>0</v>
      </c>
      <c r="M84" t="s">
        <v>491</v>
      </c>
      <c r="N84" t="s">
        <v>492</v>
      </c>
      <c r="V84">
        <v>901920</v>
      </c>
      <c r="W84" t="s">
        <v>493</v>
      </c>
      <c r="X84">
        <v>8</v>
      </c>
      <c r="Y84" t="s">
        <v>494</v>
      </c>
      <c r="Z84">
        <v>63225</v>
      </c>
      <c r="AD84">
        <v>63225</v>
      </c>
      <c r="AF84">
        <v>1948244</v>
      </c>
      <c r="AI84">
        <v>0</v>
      </c>
      <c r="AJ84" t="str">
        <f t="shared" si="3"/>
        <v>Bahrain</v>
      </c>
      <c r="AK84">
        <v>83</v>
      </c>
      <c r="AM84" s="67">
        <f t="shared" si="4"/>
        <v>1.948244E-2</v>
      </c>
      <c r="AN84" s="35">
        <f t="shared" si="5"/>
        <v>2.4852716502782996E-4</v>
      </c>
    </row>
    <row r="85" spans="1:40">
      <c r="A85" t="s">
        <v>509</v>
      </c>
      <c r="B85">
        <v>2018</v>
      </c>
      <c r="C85">
        <v>2018</v>
      </c>
      <c r="D85">
        <v>2018</v>
      </c>
      <c r="E85">
        <v>6</v>
      </c>
      <c r="F85">
        <v>1</v>
      </c>
      <c r="G85">
        <v>1</v>
      </c>
      <c r="H85" t="s">
        <v>731</v>
      </c>
      <c r="I85">
        <v>275</v>
      </c>
      <c r="J85" t="s">
        <v>742</v>
      </c>
      <c r="K85" t="s">
        <v>743</v>
      </c>
      <c r="L85">
        <v>0</v>
      </c>
      <c r="M85" t="s">
        <v>491</v>
      </c>
      <c r="N85" t="s">
        <v>492</v>
      </c>
      <c r="V85">
        <v>901920</v>
      </c>
      <c r="W85" t="s">
        <v>493</v>
      </c>
      <c r="X85">
        <v>8</v>
      </c>
      <c r="Y85" t="s">
        <v>494</v>
      </c>
      <c r="Z85">
        <v>18857</v>
      </c>
      <c r="AD85">
        <v>18857</v>
      </c>
      <c r="AF85">
        <v>1515745</v>
      </c>
      <c r="AI85">
        <v>6</v>
      </c>
      <c r="AJ85" t="str">
        <f t="shared" si="3"/>
        <v>State of Palestine</v>
      </c>
      <c r="AK85">
        <v>84</v>
      </c>
      <c r="AM85" s="67">
        <f t="shared" si="4"/>
        <v>1.5157449999999999E-2</v>
      </c>
      <c r="AN85" s="35">
        <f t="shared" si="5"/>
        <v>1.9335555903424216E-4</v>
      </c>
    </row>
    <row r="86" spans="1:40">
      <c r="A86" t="s">
        <v>509</v>
      </c>
      <c r="B86">
        <v>2018</v>
      </c>
      <c r="C86">
        <v>2018</v>
      </c>
      <c r="D86">
        <v>2018</v>
      </c>
      <c r="E86">
        <v>6</v>
      </c>
      <c r="F86">
        <v>1</v>
      </c>
      <c r="G86">
        <v>1</v>
      </c>
      <c r="H86" t="s">
        <v>731</v>
      </c>
      <c r="I86">
        <v>498</v>
      </c>
      <c r="J86" t="s">
        <v>619</v>
      </c>
      <c r="K86" t="s">
        <v>620</v>
      </c>
      <c r="L86">
        <v>0</v>
      </c>
      <c r="M86" t="s">
        <v>491</v>
      </c>
      <c r="N86" t="s">
        <v>492</v>
      </c>
      <c r="V86">
        <v>901920</v>
      </c>
      <c r="W86" t="s">
        <v>493</v>
      </c>
      <c r="X86">
        <v>8</v>
      </c>
      <c r="Y86" t="s">
        <v>494</v>
      </c>
      <c r="Z86">
        <v>40917</v>
      </c>
      <c r="AD86">
        <v>40917</v>
      </c>
      <c r="AF86">
        <v>1367960</v>
      </c>
      <c r="AI86">
        <v>6</v>
      </c>
      <c r="AJ86" t="str">
        <f t="shared" si="3"/>
        <v>Rep. of Moldova</v>
      </c>
      <c r="AK86">
        <v>85</v>
      </c>
      <c r="AM86" s="67">
        <f t="shared" si="4"/>
        <v>1.36796E-2</v>
      </c>
      <c r="AN86" s="35">
        <f t="shared" si="5"/>
        <v>1.7450340956855009E-4</v>
      </c>
    </row>
    <row r="87" spans="1:40">
      <c r="A87" t="s">
        <v>487</v>
      </c>
      <c r="B87">
        <v>2018</v>
      </c>
      <c r="C87">
        <v>2018</v>
      </c>
      <c r="D87">
        <v>2018</v>
      </c>
      <c r="E87">
        <v>6</v>
      </c>
      <c r="F87">
        <v>1</v>
      </c>
      <c r="G87">
        <v>1</v>
      </c>
      <c r="H87" t="s">
        <v>731</v>
      </c>
      <c r="I87">
        <v>834</v>
      </c>
      <c r="J87" t="s">
        <v>659</v>
      </c>
      <c r="K87" t="s">
        <v>660</v>
      </c>
      <c r="L87">
        <v>0</v>
      </c>
      <c r="M87" t="s">
        <v>491</v>
      </c>
      <c r="N87" t="s">
        <v>492</v>
      </c>
      <c r="V87">
        <v>901920</v>
      </c>
      <c r="W87" t="s">
        <v>493</v>
      </c>
      <c r="X87">
        <v>8</v>
      </c>
      <c r="Y87" t="s">
        <v>494</v>
      </c>
      <c r="Z87">
        <v>18159</v>
      </c>
      <c r="AD87">
        <v>18159</v>
      </c>
      <c r="AF87">
        <v>1208489</v>
      </c>
      <c r="AI87">
        <v>0</v>
      </c>
      <c r="AJ87" t="str">
        <f t="shared" si="3"/>
        <v>United Rep. of Tanzania</v>
      </c>
      <c r="AK87">
        <v>86</v>
      </c>
      <c r="AM87" s="67">
        <f t="shared" si="4"/>
        <v>1.2084889999999999E-2</v>
      </c>
      <c r="AN87" s="35">
        <f t="shared" si="5"/>
        <v>1.5416053899681826E-4</v>
      </c>
    </row>
    <row r="88" spans="1:40">
      <c r="A88" t="s">
        <v>487</v>
      </c>
      <c r="B88">
        <v>2018</v>
      </c>
      <c r="C88">
        <v>2018</v>
      </c>
      <c r="D88">
        <v>2018</v>
      </c>
      <c r="E88">
        <v>6</v>
      </c>
      <c r="F88">
        <v>1</v>
      </c>
      <c r="G88">
        <v>1</v>
      </c>
      <c r="H88" t="s">
        <v>731</v>
      </c>
      <c r="I88">
        <v>516</v>
      </c>
      <c r="J88" t="s">
        <v>651</v>
      </c>
      <c r="K88" t="s">
        <v>652</v>
      </c>
      <c r="L88">
        <v>0</v>
      </c>
      <c r="M88" t="s">
        <v>491</v>
      </c>
      <c r="N88" t="s">
        <v>492</v>
      </c>
      <c r="V88">
        <v>901920</v>
      </c>
      <c r="W88" t="s">
        <v>493</v>
      </c>
      <c r="X88">
        <v>8</v>
      </c>
      <c r="Y88" t="s">
        <v>494</v>
      </c>
      <c r="Z88">
        <v>14547</v>
      </c>
      <c r="AD88">
        <v>14547</v>
      </c>
      <c r="AF88">
        <v>1169332</v>
      </c>
      <c r="AI88">
        <v>6</v>
      </c>
      <c r="AJ88" t="str">
        <f t="shared" si="3"/>
        <v>Namibia</v>
      </c>
      <c r="AK88">
        <v>87</v>
      </c>
      <c r="AM88" s="67">
        <f t="shared" si="4"/>
        <v>1.169332E-2</v>
      </c>
      <c r="AN88" s="35">
        <f t="shared" si="5"/>
        <v>1.4916548796573863E-4</v>
      </c>
    </row>
    <row r="89" spans="1:40">
      <c r="A89" t="s">
        <v>487</v>
      </c>
      <c r="B89">
        <v>2018</v>
      </c>
      <c r="C89">
        <v>2018</v>
      </c>
      <c r="D89">
        <v>2018</v>
      </c>
      <c r="E89">
        <v>6</v>
      </c>
      <c r="F89">
        <v>1</v>
      </c>
      <c r="G89">
        <v>1</v>
      </c>
      <c r="H89" t="s">
        <v>731</v>
      </c>
      <c r="I89">
        <v>417</v>
      </c>
      <c r="J89" t="s">
        <v>665</v>
      </c>
      <c r="K89" t="s">
        <v>666</v>
      </c>
      <c r="L89">
        <v>0</v>
      </c>
      <c r="M89" t="s">
        <v>491</v>
      </c>
      <c r="N89" t="s">
        <v>492</v>
      </c>
      <c r="V89">
        <v>901920</v>
      </c>
      <c r="W89" t="s">
        <v>493</v>
      </c>
      <c r="X89">
        <v>8</v>
      </c>
      <c r="Y89" t="s">
        <v>494</v>
      </c>
      <c r="Z89">
        <v>33751</v>
      </c>
      <c r="AD89">
        <v>33751</v>
      </c>
      <c r="AF89">
        <v>1103144</v>
      </c>
      <c r="AI89">
        <v>0</v>
      </c>
      <c r="AJ89" t="str">
        <f t="shared" si="3"/>
        <v>Kyrgyzstan</v>
      </c>
      <c r="AK89">
        <v>88</v>
      </c>
      <c r="AM89" s="67">
        <f t="shared" si="4"/>
        <v>1.103144E-2</v>
      </c>
      <c r="AN89" s="35">
        <f t="shared" si="5"/>
        <v>1.4072223547844132E-4</v>
      </c>
    </row>
    <row r="90" spans="1:40">
      <c r="A90" t="s">
        <v>509</v>
      </c>
      <c r="B90">
        <v>2018</v>
      </c>
      <c r="C90">
        <v>2018</v>
      </c>
      <c r="D90">
        <v>2018</v>
      </c>
      <c r="E90">
        <v>6</v>
      </c>
      <c r="F90">
        <v>1</v>
      </c>
      <c r="G90">
        <v>1</v>
      </c>
      <c r="H90" t="s">
        <v>731</v>
      </c>
      <c r="I90">
        <v>686</v>
      </c>
      <c r="J90" t="s">
        <v>597</v>
      </c>
      <c r="K90" t="s">
        <v>598</v>
      </c>
      <c r="L90">
        <v>0</v>
      </c>
      <c r="M90" t="s">
        <v>491</v>
      </c>
      <c r="N90" t="s">
        <v>492</v>
      </c>
      <c r="V90">
        <v>901920</v>
      </c>
      <c r="W90" t="s">
        <v>493</v>
      </c>
      <c r="X90">
        <v>8</v>
      </c>
      <c r="Y90" t="s">
        <v>494</v>
      </c>
      <c r="Z90">
        <v>52742</v>
      </c>
      <c r="AD90">
        <v>52742</v>
      </c>
      <c r="AF90">
        <v>1086415</v>
      </c>
      <c r="AI90">
        <v>0</v>
      </c>
      <c r="AJ90" t="str">
        <f t="shared" si="3"/>
        <v>Senegal</v>
      </c>
      <c r="AK90">
        <v>89</v>
      </c>
      <c r="AM90" s="67">
        <f t="shared" si="4"/>
        <v>1.086415E-2</v>
      </c>
      <c r="AN90" s="35">
        <f t="shared" si="5"/>
        <v>1.3858820558087687E-4</v>
      </c>
    </row>
    <row r="91" spans="1:40">
      <c r="A91" t="s">
        <v>487</v>
      </c>
      <c r="B91">
        <v>2018</v>
      </c>
      <c r="C91">
        <v>2018</v>
      </c>
      <c r="D91">
        <v>2018</v>
      </c>
      <c r="E91">
        <v>6</v>
      </c>
      <c r="F91">
        <v>1</v>
      </c>
      <c r="G91">
        <v>1</v>
      </c>
      <c r="H91" t="s">
        <v>731</v>
      </c>
      <c r="I91">
        <v>470</v>
      </c>
      <c r="J91" t="s">
        <v>605</v>
      </c>
      <c r="K91" t="s">
        <v>606</v>
      </c>
      <c r="L91">
        <v>0</v>
      </c>
      <c r="M91" t="s">
        <v>491</v>
      </c>
      <c r="N91" t="s">
        <v>492</v>
      </c>
      <c r="V91">
        <v>901920</v>
      </c>
      <c r="W91" t="s">
        <v>493</v>
      </c>
      <c r="X91">
        <v>8</v>
      </c>
      <c r="Y91" t="s">
        <v>494</v>
      </c>
      <c r="Z91">
        <v>22428</v>
      </c>
      <c r="AD91">
        <v>22428</v>
      </c>
      <c r="AF91">
        <v>990414</v>
      </c>
      <c r="AI91">
        <v>6</v>
      </c>
      <c r="AJ91" t="str">
        <f t="shared" si="3"/>
        <v>Malta</v>
      </c>
      <c r="AK91">
        <v>90</v>
      </c>
      <c r="AM91" s="67">
        <f t="shared" si="4"/>
        <v>9.9041400000000005E-3</v>
      </c>
      <c r="AN91" s="35">
        <f t="shared" si="5"/>
        <v>1.2634186663676273E-4</v>
      </c>
    </row>
    <row r="92" spans="1:40">
      <c r="A92" t="s">
        <v>487</v>
      </c>
      <c r="B92">
        <v>2018</v>
      </c>
      <c r="C92">
        <v>2018</v>
      </c>
      <c r="D92">
        <v>2018</v>
      </c>
      <c r="E92">
        <v>6</v>
      </c>
      <c r="F92">
        <v>1</v>
      </c>
      <c r="G92">
        <v>1</v>
      </c>
      <c r="H92" t="s">
        <v>731</v>
      </c>
      <c r="I92">
        <v>352</v>
      </c>
      <c r="J92" t="s">
        <v>693</v>
      </c>
      <c r="K92" t="s">
        <v>694</v>
      </c>
      <c r="L92">
        <v>0</v>
      </c>
      <c r="M92" t="s">
        <v>491</v>
      </c>
      <c r="N92" t="s">
        <v>492</v>
      </c>
      <c r="V92">
        <v>901920</v>
      </c>
      <c r="W92" t="s">
        <v>493</v>
      </c>
      <c r="X92">
        <v>8</v>
      </c>
      <c r="Y92" t="s">
        <v>494</v>
      </c>
      <c r="Z92">
        <v>11584</v>
      </c>
      <c r="AD92">
        <v>11584</v>
      </c>
      <c r="AF92">
        <v>985067</v>
      </c>
      <c r="AI92">
        <v>6</v>
      </c>
      <c r="AJ92" t="str">
        <f t="shared" si="3"/>
        <v>Iceland</v>
      </c>
      <c r="AK92">
        <v>91</v>
      </c>
      <c r="AM92" s="67">
        <f t="shared" si="4"/>
        <v>9.8506700000000006E-3</v>
      </c>
      <c r="AN92" s="35">
        <f t="shared" si="5"/>
        <v>1.2565977817586985E-4</v>
      </c>
    </row>
    <row r="93" spans="1:40">
      <c r="A93" t="s">
        <v>509</v>
      </c>
      <c r="B93">
        <v>2018</v>
      </c>
      <c r="C93">
        <v>2018</v>
      </c>
      <c r="D93">
        <v>2018</v>
      </c>
      <c r="E93">
        <v>6</v>
      </c>
      <c r="F93">
        <v>1</v>
      </c>
      <c r="G93">
        <v>1</v>
      </c>
      <c r="H93" t="s">
        <v>731</v>
      </c>
      <c r="I93">
        <v>566</v>
      </c>
      <c r="J93" t="s">
        <v>744</v>
      </c>
      <c r="K93" t="s">
        <v>745</v>
      </c>
      <c r="L93">
        <v>0</v>
      </c>
      <c r="M93" t="s">
        <v>491</v>
      </c>
      <c r="N93" t="s">
        <v>492</v>
      </c>
      <c r="V93">
        <v>901920</v>
      </c>
      <c r="W93" t="s">
        <v>493</v>
      </c>
      <c r="X93">
        <v>8</v>
      </c>
      <c r="Y93" t="s">
        <v>494</v>
      </c>
      <c r="Z93">
        <v>103795</v>
      </c>
      <c r="AD93">
        <v>103795</v>
      </c>
      <c r="AF93">
        <v>938393</v>
      </c>
      <c r="AI93">
        <v>0</v>
      </c>
      <c r="AJ93" t="str">
        <f t="shared" si="3"/>
        <v>Nigeria</v>
      </c>
      <c r="AK93">
        <v>92</v>
      </c>
      <c r="AM93" s="67">
        <f t="shared" si="4"/>
        <v>9.3839300000000004E-3</v>
      </c>
      <c r="AN93" s="35">
        <f t="shared" si="5"/>
        <v>1.1970582328084185E-4</v>
      </c>
    </row>
    <row r="94" spans="1:40">
      <c r="A94" t="s">
        <v>487</v>
      </c>
      <c r="B94">
        <v>2018</v>
      </c>
      <c r="C94">
        <v>2018</v>
      </c>
      <c r="D94">
        <v>2018</v>
      </c>
      <c r="E94">
        <v>6</v>
      </c>
      <c r="F94">
        <v>1</v>
      </c>
      <c r="G94">
        <v>1</v>
      </c>
      <c r="H94" t="s">
        <v>731</v>
      </c>
      <c r="I94">
        <v>508</v>
      </c>
      <c r="J94" t="s">
        <v>746</v>
      </c>
      <c r="K94" t="s">
        <v>747</v>
      </c>
      <c r="L94">
        <v>0</v>
      </c>
      <c r="M94" t="s">
        <v>491</v>
      </c>
      <c r="N94" t="s">
        <v>492</v>
      </c>
      <c r="V94">
        <v>901920</v>
      </c>
      <c r="W94" t="s">
        <v>493</v>
      </c>
      <c r="X94">
        <v>8</v>
      </c>
      <c r="Y94" t="s">
        <v>494</v>
      </c>
      <c r="Z94">
        <v>23085</v>
      </c>
      <c r="AD94">
        <v>48157</v>
      </c>
      <c r="AF94">
        <v>901043</v>
      </c>
      <c r="AI94">
        <v>0</v>
      </c>
      <c r="AJ94" t="str">
        <f t="shared" si="3"/>
        <v>Mozambique</v>
      </c>
      <c r="AK94">
        <v>93</v>
      </c>
      <c r="AM94" s="67">
        <f t="shared" si="4"/>
        <v>9.0104299999999998E-3</v>
      </c>
      <c r="AN94" s="35">
        <f t="shared" si="5"/>
        <v>1.1494128166603926E-4</v>
      </c>
    </row>
    <row r="95" spans="1:40">
      <c r="A95" t="s">
        <v>487</v>
      </c>
      <c r="B95">
        <v>2018</v>
      </c>
      <c r="C95">
        <v>2018</v>
      </c>
      <c r="D95">
        <v>2018</v>
      </c>
      <c r="E95">
        <v>6</v>
      </c>
      <c r="F95">
        <v>1</v>
      </c>
      <c r="G95">
        <v>1</v>
      </c>
      <c r="H95" t="s">
        <v>731</v>
      </c>
      <c r="I95">
        <v>196</v>
      </c>
      <c r="J95" t="s">
        <v>679</v>
      </c>
      <c r="K95" t="s">
        <v>680</v>
      </c>
      <c r="L95">
        <v>0</v>
      </c>
      <c r="M95" t="s">
        <v>491</v>
      </c>
      <c r="N95" t="s">
        <v>492</v>
      </c>
      <c r="V95">
        <v>901920</v>
      </c>
      <c r="W95" t="s">
        <v>493</v>
      </c>
      <c r="X95">
        <v>8</v>
      </c>
      <c r="Y95" t="s">
        <v>494</v>
      </c>
      <c r="Z95">
        <v>25019</v>
      </c>
      <c r="AD95">
        <v>25019</v>
      </c>
      <c r="AF95">
        <v>871220</v>
      </c>
      <c r="AI95">
        <v>0</v>
      </c>
      <c r="AJ95" t="str">
        <f t="shared" si="3"/>
        <v>Cyprus</v>
      </c>
      <c r="AK95">
        <v>94</v>
      </c>
      <c r="AM95" s="67">
        <f t="shared" si="4"/>
        <v>8.7121999999999998E-3</v>
      </c>
      <c r="AN95" s="35">
        <f t="shared" si="5"/>
        <v>1.1113691956220371E-4</v>
      </c>
    </row>
    <row r="96" spans="1:40">
      <c r="A96" t="s">
        <v>487</v>
      </c>
      <c r="B96">
        <v>2018</v>
      </c>
      <c r="C96">
        <v>2018</v>
      </c>
      <c r="D96">
        <v>2018</v>
      </c>
      <c r="E96">
        <v>6</v>
      </c>
      <c r="F96">
        <v>1</v>
      </c>
      <c r="G96">
        <v>1</v>
      </c>
      <c r="H96" t="s">
        <v>731</v>
      </c>
      <c r="I96">
        <v>384</v>
      </c>
      <c r="J96" t="s">
        <v>748</v>
      </c>
      <c r="K96" t="s">
        <v>674</v>
      </c>
      <c r="L96">
        <v>0</v>
      </c>
      <c r="M96" t="s">
        <v>491</v>
      </c>
      <c r="N96" t="s">
        <v>492</v>
      </c>
      <c r="V96">
        <v>901920</v>
      </c>
      <c r="W96" t="s">
        <v>493</v>
      </c>
      <c r="X96">
        <v>8</v>
      </c>
      <c r="Y96" t="s">
        <v>494</v>
      </c>
      <c r="Z96">
        <v>22701</v>
      </c>
      <c r="AD96">
        <v>22701</v>
      </c>
      <c r="AF96">
        <v>823635</v>
      </c>
      <c r="AI96">
        <v>0</v>
      </c>
      <c r="AJ96" t="str">
        <f t="shared" si="3"/>
        <v>C__te d'Ivoire</v>
      </c>
      <c r="AK96">
        <v>95</v>
      </c>
      <c r="AM96" s="67">
        <f t="shared" si="4"/>
        <v>8.2363499999999999E-3</v>
      </c>
      <c r="AN96" s="35">
        <f t="shared" si="5"/>
        <v>1.0506675322377316E-4</v>
      </c>
    </row>
    <row r="97" spans="1:40">
      <c r="A97" t="s">
        <v>487</v>
      </c>
      <c r="B97">
        <v>2018</v>
      </c>
      <c r="C97">
        <v>2018</v>
      </c>
      <c r="D97">
        <v>2018</v>
      </c>
      <c r="E97">
        <v>6</v>
      </c>
      <c r="F97">
        <v>1</v>
      </c>
      <c r="G97">
        <v>1</v>
      </c>
      <c r="H97" t="s">
        <v>731</v>
      </c>
      <c r="I97">
        <v>800</v>
      </c>
      <c r="J97" t="s">
        <v>669</v>
      </c>
      <c r="K97" t="s">
        <v>670</v>
      </c>
      <c r="L97">
        <v>0</v>
      </c>
      <c r="M97" t="s">
        <v>491</v>
      </c>
      <c r="N97" t="s">
        <v>492</v>
      </c>
      <c r="V97">
        <v>901920</v>
      </c>
      <c r="W97" t="s">
        <v>493</v>
      </c>
      <c r="X97">
        <v>8</v>
      </c>
      <c r="Y97" t="s">
        <v>494</v>
      </c>
      <c r="Z97">
        <v>33250</v>
      </c>
      <c r="AD97">
        <v>33890</v>
      </c>
      <c r="AF97">
        <v>767523</v>
      </c>
      <c r="AI97">
        <v>0</v>
      </c>
      <c r="AJ97" t="str">
        <f t="shared" si="3"/>
        <v>Uganda</v>
      </c>
      <c r="AK97">
        <v>96</v>
      </c>
      <c r="AM97" s="67">
        <f t="shared" si="4"/>
        <v>7.6752299999999999E-3</v>
      </c>
      <c r="AN97" s="35">
        <f t="shared" si="5"/>
        <v>9.7908842672506696E-5</v>
      </c>
    </row>
    <row r="98" spans="1:40">
      <c r="A98" t="s">
        <v>487</v>
      </c>
      <c r="B98">
        <v>2018</v>
      </c>
      <c r="C98">
        <v>2018</v>
      </c>
      <c r="D98">
        <v>2018</v>
      </c>
      <c r="E98">
        <v>6</v>
      </c>
      <c r="F98">
        <v>1</v>
      </c>
      <c r="G98">
        <v>1</v>
      </c>
      <c r="H98" t="s">
        <v>731</v>
      </c>
      <c r="I98">
        <v>288</v>
      </c>
      <c r="J98" t="s">
        <v>691</v>
      </c>
      <c r="K98" t="s">
        <v>692</v>
      </c>
      <c r="L98">
        <v>0</v>
      </c>
      <c r="M98" t="s">
        <v>491</v>
      </c>
      <c r="N98" t="s">
        <v>492</v>
      </c>
      <c r="V98">
        <v>901920</v>
      </c>
      <c r="W98" t="s">
        <v>493</v>
      </c>
      <c r="X98">
        <v>8</v>
      </c>
      <c r="Y98" t="s">
        <v>494</v>
      </c>
      <c r="Z98">
        <v>21051</v>
      </c>
      <c r="AD98">
        <v>21051</v>
      </c>
      <c r="AF98">
        <v>713770</v>
      </c>
      <c r="AI98">
        <v>0</v>
      </c>
      <c r="AJ98" t="str">
        <f t="shared" si="3"/>
        <v>Ghana</v>
      </c>
      <c r="AK98">
        <v>97</v>
      </c>
      <c r="AM98" s="67">
        <f t="shared" si="4"/>
        <v>7.1377000000000003E-3</v>
      </c>
      <c r="AN98" s="35">
        <f t="shared" si="5"/>
        <v>9.1051857252948918E-5</v>
      </c>
    </row>
    <row r="99" spans="1:40">
      <c r="A99" t="s">
        <v>487</v>
      </c>
      <c r="B99">
        <v>2018</v>
      </c>
      <c r="C99">
        <v>2018</v>
      </c>
      <c r="D99">
        <v>2018</v>
      </c>
      <c r="E99">
        <v>6</v>
      </c>
      <c r="F99">
        <v>1</v>
      </c>
      <c r="G99">
        <v>1</v>
      </c>
      <c r="H99" t="s">
        <v>731</v>
      </c>
      <c r="I99">
        <v>24</v>
      </c>
      <c r="J99" t="s">
        <v>635</v>
      </c>
      <c r="K99" t="s">
        <v>636</v>
      </c>
      <c r="L99">
        <v>0</v>
      </c>
      <c r="M99" t="s">
        <v>491</v>
      </c>
      <c r="N99" t="s">
        <v>492</v>
      </c>
      <c r="V99">
        <v>901920</v>
      </c>
      <c r="W99" t="s">
        <v>493</v>
      </c>
      <c r="X99">
        <v>8</v>
      </c>
      <c r="Y99" t="s">
        <v>494</v>
      </c>
      <c r="Z99">
        <v>25328</v>
      </c>
      <c r="AD99">
        <v>25328</v>
      </c>
      <c r="AF99">
        <v>684647</v>
      </c>
      <c r="AI99">
        <v>6</v>
      </c>
      <c r="AJ99" t="str">
        <f t="shared" si="3"/>
        <v>Angola</v>
      </c>
      <c r="AK99">
        <v>98</v>
      </c>
      <c r="AM99" s="67">
        <f t="shared" si="4"/>
        <v>6.8464700000000003E-3</v>
      </c>
      <c r="AN99" s="35">
        <f t="shared" si="5"/>
        <v>8.7336790440421577E-5</v>
      </c>
    </row>
    <row r="100" spans="1:40">
      <c r="A100" t="s">
        <v>487</v>
      </c>
      <c r="B100">
        <v>2018</v>
      </c>
      <c r="C100">
        <v>2018</v>
      </c>
      <c r="D100">
        <v>2018</v>
      </c>
      <c r="E100">
        <v>6</v>
      </c>
      <c r="F100">
        <v>1</v>
      </c>
      <c r="G100">
        <v>1</v>
      </c>
      <c r="H100" t="s">
        <v>731</v>
      </c>
      <c r="I100">
        <v>480</v>
      </c>
      <c r="J100" t="s">
        <v>749</v>
      </c>
      <c r="K100" t="s">
        <v>750</v>
      </c>
      <c r="L100">
        <v>0</v>
      </c>
      <c r="M100" t="s">
        <v>491</v>
      </c>
      <c r="N100" t="s">
        <v>492</v>
      </c>
      <c r="V100">
        <v>901920</v>
      </c>
      <c r="W100" t="s">
        <v>493</v>
      </c>
      <c r="X100">
        <v>8</v>
      </c>
      <c r="Y100" t="s">
        <v>494</v>
      </c>
      <c r="Z100">
        <v>10910</v>
      </c>
      <c r="AD100">
        <v>10449</v>
      </c>
      <c r="AF100">
        <v>601180</v>
      </c>
      <c r="AI100">
        <v>0</v>
      </c>
      <c r="AJ100" t="str">
        <f t="shared" si="3"/>
        <v>Mauritius</v>
      </c>
      <c r="AK100">
        <v>99</v>
      </c>
      <c r="AM100" s="67">
        <f t="shared" si="4"/>
        <v>6.0118000000000003E-3</v>
      </c>
      <c r="AN100" s="35">
        <f t="shared" si="5"/>
        <v>7.6689347469531958E-5</v>
      </c>
    </row>
    <row r="101" spans="1:40">
      <c r="A101" t="s">
        <v>487</v>
      </c>
      <c r="B101">
        <v>2018</v>
      </c>
      <c r="C101">
        <v>2018</v>
      </c>
      <c r="D101">
        <v>2018</v>
      </c>
      <c r="E101">
        <v>6</v>
      </c>
      <c r="F101">
        <v>1</v>
      </c>
      <c r="G101">
        <v>1</v>
      </c>
      <c r="H101" t="s">
        <v>731</v>
      </c>
      <c r="I101">
        <v>462</v>
      </c>
      <c r="J101" t="s">
        <v>751</v>
      </c>
      <c r="K101" t="s">
        <v>752</v>
      </c>
      <c r="L101">
        <v>0</v>
      </c>
      <c r="M101" t="s">
        <v>491</v>
      </c>
      <c r="N101" t="s">
        <v>492</v>
      </c>
      <c r="V101">
        <v>901920</v>
      </c>
      <c r="W101" t="s">
        <v>493</v>
      </c>
      <c r="X101">
        <v>8</v>
      </c>
      <c r="Y101" t="s">
        <v>494</v>
      </c>
      <c r="Z101">
        <v>7421</v>
      </c>
      <c r="AD101">
        <v>7421</v>
      </c>
      <c r="AF101">
        <v>596512</v>
      </c>
      <c r="AI101">
        <v>6</v>
      </c>
      <c r="AJ101" t="str">
        <f t="shared" si="3"/>
        <v>Maldives</v>
      </c>
      <c r="AK101">
        <v>100</v>
      </c>
      <c r="AM101" s="67">
        <f t="shared" si="4"/>
        <v>5.96512E-3</v>
      </c>
      <c r="AN101" s="35">
        <f t="shared" si="5"/>
        <v>7.6093875441208029E-5</v>
      </c>
    </row>
    <row r="102" spans="1:40">
      <c r="A102" t="s">
        <v>487</v>
      </c>
      <c r="B102">
        <v>2018</v>
      </c>
      <c r="C102">
        <v>2018</v>
      </c>
      <c r="D102">
        <v>2018</v>
      </c>
      <c r="E102">
        <v>6</v>
      </c>
      <c r="F102">
        <v>1</v>
      </c>
      <c r="G102">
        <v>1</v>
      </c>
      <c r="H102" t="s">
        <v>731</v>
      </c>
      <c r="I102">
        <v>807</v>
      </c>
      <c r="J102" t="s">
        <v>645</v>
      </c>
      <c r="K102" t="s">
        <v>646</v>
      </c>
      <c r="L102">
        <v>0</v>
      </c>
      <c r="M102" t="s">
        <v>491</v>
      </c>
      <c r="N102" t="s">
        <v>492</v>
      </c>
      <c r="V102">
        <v>901920</v>
      </c>
      <c r="W102" t="s">
        <v>493</v>
      </c>
      <c r="X102">
        <v>8</v>
      </c>
      <c r="Y102" t="s">
        <v>494</v>
      </c>
      <c r="Z102">
        <v>22487</v>
      </c>
      <c r="AD102">
        <v>22538</v>
      </c>
      <c r="AF102">
        <v>562494</v>
      </c>
      <c r="AI102">
        <v>6</v>
      </c>
      <c r="AJ102" t="str">
        <f t="shared" si="3"/>
        <v>North Macedonia</v>
      </c>
      <c r="AK102">
        <v>101</v>
      </c>
      <c r="AM102" s="67">
        <f t="shared" si="4"/>
        <v>5.6249400000000001E-3</v>
      </c>
      <c r="AN102" s="35">
        <f t="shared" si="5"/>
        <v>7.1754379413032545E-5</v>
      </c>
    </row>
    <row r="103" spans="1:40">
      <c r="A103" t="s">
        <v>487</v>
      </c>
      <c r="B103">
        <v>2018</v>
      </c>
      <c r="C103">
        <v>2018</v>
      </c>
      <c r="D103">
        <v>2018</v>
      </c>
      <c r="E103">
        <v>6</v>
      </c>
      <c r="F103">
        <v>1</v>
      </c>
      <c r="G103">
        <v>1</v>
      </c>
      <c r="H103" t="s">
        <v>731</v>
      </c>
      <c r="I103">
        <v>499</v>
      </c>
      <c r="J103" t="s">
        <v>667</v>
      </c>
      <c r="K103" t="s">
        <v>668</v>
      </c>
      <c r="L103">
        <v>0</v>
      </c>
      <c r="M103" t="s">
        <v>491</v>
      </c>
      <c r="N103" t="s">
        <v>492</v>
      </c>
      <c r="V103">
        <v>901920</v>
      </c>
      <c r="W103" t="s">
        <v>493</v>
      </c>
      <c r="X103">
        <v>8</v>
      </c>
      <c r="Y103" t="s">
        <v>494</v>
      </c>
      <c r="Z103">
        <v>15098</v>
      </c>
      <c r="AD103">
        <v>15098</v>
      </c>
      <c r="AF103">
        <v>551957</v>
      </c>
      <c r="AI103">
        <v>0</v>
      </c>
      <c r="AJ103" t="str">
        <f t="shared" si="3"/>
        <v>Montenegro</v>
      </c>
      <c r="AK103">
        <v>102</v>
      </c>
      <c r="AM103" s="67">
        <f t="shared" si="4"/>
        <v>5.5195699999999997E-3</v>
      </c>
      <c r="AN103" s="35">
        <f t="shared" si="5"/>
        <v>7.0410230149440181E-5</v>
      </c>
    </row>
    <row r="104" spans="1:40">
      <c r="A104" t="s">
        <v>487</v>
      </c>
      <c r="B104">
        <v>2018</v>
      </c>
      <c r="C104">
        <v>2018</v>
      </c>
      <c r="D104">
        <v>2018</v>
      </c>
      <c r="E104">
        <v>6</v>
      </c>
      <c r="F104">
        <v>1</v>
      </c>
      <c r="G104">
        <v>1</v>
      </c>
      <c r="H104" t="s">
        <v>731</v>
      </c>
      <c r="I104">
        <v>8</v>
      </c>
      <c r="J104" t="s">
        <v>753</v>
      </c>
      <c r="K104" t="s">
        <v>754</v>
      </c>
      <c r="L104">
        <v>0</v>
      </c>
      <c r="M104" t="s">
        <v>491</v>
      </c>
      <c r="N104" t="s">
        <v>492</v>
      </c>
      <c r="V104">
        <v>901920</v>
      </c>
      <c r="W104" t="s">
        <v>493</v>
      </c>
      <c r="X104">
        <v>8</v>
      </c>
      <c r="Y104" t="s">
        <v>494</v>
      </c>
      <c r="Z104">
        <v>17555</v>
      </c>
      <c r="AD104">
        <v>17555</v>
      </c>
      <c r="AF104">
        <v>424685</v>
      </c>
      <c r="AI104">
        <v>0</v>
      </c>
      <c r="AJ104" t="str">
        <f t="shared" si="3"/>
        <v>Albania</v>
      </c>
      <c r="AK104">
        <v>103</v>
      </c>
      <c r="AM104" s="67">
        <f t="shared" si="4"/>
        <v>4.2468499999999999E-3</v>
      </c>
      <c r="AN104" s="35">
        <f t="shared" si="5"/>
        <v>5.4174815413184369E-5</v>
      </c>
    </row>
    <row r="105" spans="1:40">
      <c r="A105" t="s">
        <v>509</v>
      </c>
      <c r="B105">
        <v>2018</v>
      </c>
      <c r="C105">
        <v>2018</v>
      </c>
      <c r="D105">
        <v>2018</v>
      </c>
      <c r="E105">
        <v>6</v>
      </c>
      <c r="F105">
        <v>1</v>
      </c>
      <c r="G105">
        <v>1</v>
      </c>
      <c r="H105" t="s">
        <v>731</v>
      </c>
      <c r="I105">
        <v>854</v>
      </c>
      <c r="J105" t="s">
        <v>755</v>
      </c>
      <c r="K105" t="s">
        <v>756</v>
      </c>
      <c r="L105">
        <v>0</v>
      </c>
      <c r="M105" t="s">
        <v>491</v>
      </c>
      <c r="N105" t="s">
        <v>492</v>
      </c>
      <c r="V105">
        <v>901920</v>
      </c>
      <c r="W105" t="s">
        <v>493</v>
      </c>
      <c r="X105">
        <v>8</v>
      </c>
      <c r="Y105" t="s">
        <v>494</v>
      </c>
      <c r="Z105">
        <v>10200</v>
      </c>
      <c r="AD105">
        <v>10200</v>
      </c>
      <c r="AF105">
        <v>368668</v>
      </c>
      <c r="AI105">
        <v>0</v>
      </c>
      <c r="AJ105" t="str">
        <f t="shared" si="3"/>
        <v>Burkina Faso</v>
      </c>
      <c r="AK105">
        <v>104</v>
      </c>
      <c r="AM105" s="67">
        <f t="shared" si="4"/>
        <v>3.6866799999999999E-3</v>
      </c>
      <c r="AN105" s="35">
        <f t="shared" si="5"/>
        <v>4.702902350859544E-5</v>
      </c>
    </row>
    <row r="106" spans="1:40">
      <c r="A106" t="s">
        <v>487</v>
      </c>
      <c r="B106">
        <v>2018</v>
      </c>
      <c r="C106">
        <v>2018</v>
      </c>
      <c r="D106">
        <v>2018</v>
      </c>
      <c r="E106">
        <v>6</v>
      </c>
      <c r="F106">
        <v>1</v>
      </c>
      <c r="G106">
        <v>1</v>
      </c>
      <c r="H106" t="s">
        <v>731</v>
      </c>
      <c r="I106">
        <v>716</v>
      </c>
      <c r="J106" t="s">
        <v>757</v>
      </c>
      <c r="K106" t="s">
        <v>758</v>
      </c>
      <c r="L106">
        <v>0</v>
      </c>
      <c r="M106" t="s">
        <v>491</v>
      </c>
      <c r="N106" t="s">
        <v>492</v>
      </c>
      <c r="V106">
        <v>901920</v>
      </c>
      <c r="W106" t="s">
        <v>493</v>
      </c>
      <c r="X106">
        <v>8</v>
      </c>
      <c r="Y106" t="s">
        <v>494</v>
      </c>
      <c r="Z106">
        <v>28022</v>
      </c>
      <c r="AD106">
        <v>28022</v>
      </c>
      <c r="AF106">
        <v>344842</v>
      </c>
      <c r="AI106">
        <v>0</v>
      </c>
      <c r="AJ106" t="str">
        <f t="shared" si="3"/>
        <v>Zimbabwe</v>
      </c>
      <c r="AK106">
        <v>105</v>
      </c>
      <c r="AM106" s="67">
        <f t="shared" si="4"/>
        <v>3.4484199999999998E-3</v>
      </c>
      <c r="AN106" s="35">
        <f t="shared" si="5"/>
        <v>4.3989666921867553E-5</v>
      </c>
    </row>
    <row r="107" spans="1:40">
      <c r="A107" t="s">
        <v>653</v>
      </c>
      <c r="B107">
        <v>2018</v>
      </c>
      <c r="C107">
        <v>2018</v>
      </c>
      <c r="D107">
        <v>2018</v>
      </c>
      <c r="E107">
        <v>6</v>
      </c>
      <c r="F107">
        <v>1</v>
      </c>
      <c r="G107">
        <v>1</v>
      </c>
      <c r="H107" t="s">
        <v>731</v>
      </c>
      <c r="I107">
        <v>52</v>
      </c>
      <c r="J107" t="s">
        <v>654</v>
      </c>
      <c r="K107" t="s">
        <v>655</v>
      </c>
      <c r="L107">
        <v>0</v>
      </c>
      <c r="M107" t="s">
        <v>491</v>
      </c>
      <c r="N107" t="s">
        <v>492</v>
      </c>
      <c r="V107">
        <v>901920</v>
      </c>
      <c r="W107" t="s">
        <v>656</v>
      </c>
      <c r="X107">
        <v>8</v>
      </c>
      <c r="Y107" t="s">
        <v>494</v>
      </c>
      <c r="Z107">
        <v>6829</v>
      </c>
      <c r="AD107">
        <v>6829</v>
      </c>
      <c r="AF107">
        <v>326274</v>
      </c>
      <c r="AI107">
        <v>6</v>
      </c>
      <c r="AJ107" t="str">
        <f t="shared" si="3"/>
        <v>Barbados</v>
      </c>
      <c r="AK107">
        <v>106</v>
      </c>
      <c r="AM107" s="67">
        <f t="shared" si="4"/>
        <v>3.2627400000000001E-3</v>
      </c>
      <c r="AN107" s="35">
        <f t="shared" si="5"/>
        <v>4.1621045537566238E-5</v>
      </c>
    </row>
    <row r="108" spans="1:40">
      <c r="A108" t="s">
        <v>487</v>
      </c>
      <c r="B108">
        <v>2018</v>
      </c>
      <c r="C108">
        <v>2018</v>
      </c>
      <c r="D108">
        <v>2018</v>
      </c>
      <c r="E108">
        <v>6</v>
      </c>
      <c r="F108">
        <v>1</v>
      </c>
      <c r="G108">
        <v>1</v>
      </c>
      <c r="H108" t="s">
        <v>731</v>
      </c>
      <c r="I108">
        <v>450</v>
      </c>
      <c r="J108" t="s">
        <v>759</v>
      </c>
      <c r="K108" t="s">
        <v>760</v>
      </c>
      <c r="L108">
        <v>0</v>
      </c>
      <c r="M108" t="s">
        <v>491</v>
      </c>
      <c r="N108" t="s">
        <v>492</v>
      </c>
      <c r="V108">
        <v>901920</v>
      </c>
      <c r="W108" t="s">
        <v>493</v>
      </c>
      <c r="X108">
        <v>8</v>
      </c>
      <c r="Y108" t="s">
        <v>494</v>
      </c>
      <c r="Z108">
        <v>9059</v>
      </c>
      <c r="AD108">
        <v>9059</v>
      </c>
      <c r="AF108">
        <v>303834</v>
      </c>
      <c r="AI108">
        <v>0</v>
      </c>
      <c r="AJ108" t="str">
        <f t="shared" si="3"/>
        <v>Madagascar</v>
      </c>
      <c r="AK108">
        <v>107</v>
      </c>
      <c r="AM108" s="67">
        <f t="shared" si="4"/>
        <v>3.0383400000000001E-3</v>
      </c>
      <c r="AN108" s="35">
        <f t="shared" si="5"/>
        <v>3.8758493627628618E-5</v>
      </c>
    </row>
    <row r="109" spans="1:40">
      <c r="A109" t="s">
        <v>487</v>
      </c>
      <c r="B109">
        <v>2018</v>
      </c>
      <c r="C109">
        <v>2018</v>
      </c>
      <c r="D109">
        <v>2018</v>
      </c>
      <c r="E109">
        <v>6</v>
      </c>
      <c r="F109">
        <v>1</v>
      </c>
      <c r="G109">
        <v>1</v>
      </c>
      <c r="H109" t="s">
        <v>731</v>
      </c>
      <c r="I109">
        <v>60</v>
      </c>
      <c r="J109" t="s">
        <v>681</v>
      </c>
      <c r="K109" t="s">
        <v>682</v>
      </c>
      <c r="L109">
        <v>0</v>
      </c>
      <c r="M109" t="s">
        <v>491</v>
      </c>
      <c r="N109" t="s">
        <v>492</v>
      </c>
      <c r="V109">
        <v>901920</v>
      </c>
      <c r="W109" t="s">
        <v>493</v>
      </c>
      <c r="X109">
        <v>8</v>
      </c>
      <c r="Y109" t="s">
        <v>494</v>
      </c>
      <c r="Z109">
        <v>5155</v>
      </c>
      <c r="AD109">
        <v>5155</v>
      </c>
      <c r="AF109">
        <v>262557</v>
      </c>
      <c r="AI109">
        <v>0</v>
      </c>
      <c r="AJ109" t="str">
        <f t="shared" si="3"/>
        <v>Bermuda</v>
      </c>
      <c r="AK109">
        <v>108</v>
      </c>
      <c r="AM109" s="67">
        <f t="shared" si="4"/>
        <v>2.6255699999999998E-3</v>
      </c>
      <c r="AN109" s="35">
        <f t="shared" si="5"/>
        <v>3.3493005428586948E-5</v>
      </c>
    </row>
    <row r="110" spans="1:40">
      <c r="A110" t="s">
        <v>487</v>
      </c>
      <c r="B110">
        <v>2018</v>
      </c>
      <c r="C110">
        <v>2018</v>
      </c>
      <c r="D110">
        <v>2018</v>
      </c>
      <c r="E110">
        <v>6</v>
      </c>
      <c r="F110">
        <v>1</v>
      </c>
      <c r="G110">
        <v>1</v>
      </c>
      <c r="H110" t="s">
        <v>731</v>
      </c>
      <c r="I110">
        <v>894</v>
      </c>
      <c r="J110" t="s">
        <v>685</v>
      </c>
      <c r="K110" t="s">
        <v>686</v>
      </c>
      <c r="L110">
        <v>0</v>
      </c>
      <c r="M110" t="s">
        <v>491</v>
      </c>
      <c r="N110" t="s">
        <v>492</v>
      </c>
      <c r="V110">
        <v>901920</v>
      </c>
      <c r="W110" t="s">
        <v>493</v>
      </c>
      <c r="X110">
        <v>8</v>
      </c>
      <c r="Y110" t="s">
        <v>494</v>
      </c>
      <c r="Z110">
        <v>13121</v>
      </c>
      <c r="AD110">
        <v>13121</v>
      </c>
      <c r="AF110">
        <v>238624</v>
      </c>
      <c r="AI110">
        <v>0</v>
      </c>
      <c r="AJ110" t="str">
        <f t="shared" si="3"/>
        <v>Zambia</v>
      </c>
      <c r="AK110">
        <v>109</v>
      </c>
      <c r="AM110" s="67">
        <f t="shared" si="4"/>
        <v>2.38624E-3</v>
      </c>
      <c r="AN110" s="35">
        <f t="shared" si="5"/>
        <v>3.0439999418759097E-5</v>
      </c>
    </row>
    <row r="111" spans="1:40">
      <c r="A111" t="s">
        <v>487</v>
      </c>
      <c r="B111">
        <v>2018</v>
      </c>
      <c r="C111">
        <v>2018</v>
      </c>
      <c r="D111">
        <v>2018</v>
      </c>
      <c r="E111">
        <v>6</v>
      </c>
      <c r="F111">
        <v>1</v>
      </c>
      <c r="G111">
        <v>1</v>
      </c>
      <c r="H111" t="s">
        <v>731</v>
      </c>
      <c r="I111">
        <v>116</v>
      </c>
      <c r="J111" t="s">
        <v>761</v>
      </c>
      <c r="K111" t="s">
        <v>762</v>
      </c>
      <c r="L111">
        <v>0</v>
      </c>
      <c r="M111" t="s">
        <v>491</v>
      </c>
      <c r="N111" t="s">
        <v>492</v>
      </c>
      <c r="V111">
        <v>901920</v>
      </c>
      <c r="W111" t="s">
        <v>493</v>
      </c>
      <c r="X111">
        <v>8</v>
      </c>
      <c r="Y111" t="s">
        <v>494</v>
      </c>
      <c r="Z111">
        <v>2586</v>
      </c>
      <c r="AD111">
        <v>2586</v>
      </c>
      <c r="AF111">
        <v>207913</v>
      </c>
      <c r="AI111">
        <v>6</v>
      </c>
      <c r="AJ111" t="str">
        <f t="shared" si="3"/>
        <v>Cambodia</v>
      </c>
      <c r="AK111">
        <v>110</v>
      </c>
      <c r="AM111" s="67">
        <f t="shared" si="4"/>
        <v>2.0791300000000002E-3</v>
      </c>
      <c r="AN111" s="35">
        <f t="shared" si="5"/>
        <v>2.6522359859663994E-5</v>
      </c>
    </row>
    <row r="112" spans="1:40">
      <c r="A112" t="s">
        <v>509</v>
      </c>
      <c r="B112">
        <v>2018</v>
      </c>
      <c r="C112">
        <v>2018</v>
      </c>
      <c r="D112">
        <v>2018</v>
      </c>
      <c r="E112">
        <v>6</v>
      </c>
      <c r="F112">
        <v>1</v>
      </c>
      <c r="G112">
        <v>1</v>
      </c>
      <c r="H112" t="s">
        <v>731</v>
      </c>
      <c r="I112">
        <v>882</v>
      </c>
      <c r="J112" t="s">
        <v>763</v>
      </c>
      <c r="K112" t="s">
        <v>764</v>
      </c>
      <c r="L112">
        <v>0</v>
      </c>
      <c r="M112" t="s">
        <v>491</v>
      </c>
      <c r="N112" t="s">
        <v>492</v>
      </c>
      <c r="V112">
        <v>901920</v>
      </c>
      <c r="W112" t="s">
        <v>493</v>
      </c>
      <c r="X112">
        <v>8</v>
      </c>
      <c r="Y112" t="s">
        <v>494</v>
      </c>
      <c r="Z112">
        <v>2071</v>
      </c>
      <c r="AD112">
        <v>2071</v>
      </c>
      <c r="AF112">
        <v>166518</v>
      </c>
      <c r="AI112">
        <v>6</v>
      </c>
      <c r="AJ112" t="str">
        <f t="shared" si="3"/>
        <v>Samoa</v>
      </c>
      <c r="AK112">
        <v>111</v>
      </c>
      <c r="AM112" s="67">
        <f t="shared" si="4"/>
        <v>1.66518E-3</v>
      </c>
      <c r="AN112" s="35">
        <f t="shared" si="5"/>
        <v>2.1241819025801795E-5</v>
      </c>
    </row>
    <row r="113" spans="1:40">
      <c r="A113" t="s">
        <v>487</v>
      </c>
      <c r="B113">
        <v>2018</v>
      </c>
      <c r="C113">
        <v>2018</v>
      </c>
      <c r="D113">
        <v>2018</v>
      </c>
      <c r="E113">
        <v>6</v>
      </c>
      <c r="F113">
        <v>1</v>
      </c>
      <c r="G113">
        <v>1</v>
      </c>
      <c r="H113" t="s">
        <v>731</v>
      </c>
      <c r="I113">
        <v>690</v>
      </c>
      <c r="J113" t="s">
        <v>765</v>
      </c>
      <c r="K113" t="s">
        <v>766</v>
      </c>
      <c r="L113">
        <v>0</v>
      </c>
      <c r="M113" t="s">
        <v>491</v>
      </c>
      <c r="N113" t="s">
        <v>492</v>
      </c>
      <c r="V113">
        <v>901920</v>
      </c>
      <c r="W113" t="s">
        <v>493</v>
      </c>
      <c r="X113">
        <v>8</v>
      </c>
      <c r="Y113" t="s">
        <v>494</v>
      </c>
      <c r="Z113">
        <v>1542</v>
      </c>
      <c r="AD113">
        <v>1536</v>
      </c>
      <c r="AF113">
        <v>160550</v>
      </c>
      <c r="AI113">
        <v>0</v>
      </c>
      <c r="AJ113" t="str">
        <f t="shared" si="3"/>
        <v>Seychelles</v>
      </c>
      <c r="AK113">
        <v>112</v>
      </c>
      <c r="AM113" s="67">
        <f t="shared" si="4"/>
        <v>1.6054999999999999E-3</v>
      </c>
      <c r="AN113" s="35">
        <f t="shared" si="5"/>
        <v>2.0480512885048329E-5</v>
      </c>
    </row>
    <row r="114" spans="1:40">
      <c r="A114" t="s">
        <v>509</v>
      </c>
      <c r="B114">
        <v>2018</v>
      </c>
      <c r="C114">
        <v>2018</v>
      </c>
      <c r="D114">
        <v>2018</v>
      </c>
      <c r="E114">
        <v>6</v>
      </c>
      <c r="F114">
        <v>1</v>
      </c>
      <c r="G114">
        <v>1</v>
      </c>
      <c r="H114" t="s">
        <v>731</v>
      </c>
      <c r="I114">
        <v>72</v>
      </c>
      <c r="J114" t="s">
        <v>695</v>
      </c>
      <c r="K114" t="s">
        <v>696</v>
      </c>
      <c r="L114">
        <v>0</v>
      </c>
      <c r="M114" t="s">
        <v>491</v>
      </c>
      <c r="N114" t="s">
        <v>492</v>
      </c>
      <c r="V114">
        <v>901920</v>
      </c>
      <c r="W114" t="s">
        <v>493</v>
      </c>
      <c r="X114">
        <v>8</v>
      </c>
      <c r="Y114" t="s">
        <v>494</v>
      </c>
      <c r="Z114">
        <v>40513</v>
      </c>
      <c r="AD114">
        <v>9592</v>
      </c>
      <c r="AF114">
        <v>152829</v>
      </c>
      <c r="AI114">
        <v>0</v>
      </c>
      <c r="AJ114" t="str">
        <f t="shared" si="3"/>
        <v>Botswana</v>
      </c>
      <c r="AK114">
        <v>113</v>
      </c>
      <c r="AM114" s="67">
        <f t="shared" si="4"/>
        <v>1.5282900000000001E-3</v>
      </c>
      <c r="AN114" s="35">
        <f t="shared" si="5"/>
        <v>1.9495585821918728E-5</v>
      </c>
    </row>
    <row r="115" spans="1:40">
      <c r="A115" t="s">
        <v>509</v>
      </c>
      <c r="B115">
        <v>2018</v>
      </c>
      <c r="C115">
        <v>2018</v>
      </c>
      <c r="D115">
        <v>2018</v>
      </c>
      <c r="E115">
        <v>6</v>
      </c>
      <c r="F115">
        <v>1</v>
      </c>
      <c r="G115">
        <v>1</v>
      </c>
      <c r="H115" t="s">
        <v>731</v>
      </c>
      <c r="I115">
        <v>132</v>
      </c>
      <c r="J115" t="s">
        <v>767</v>
      </c>
      <c r="K115" t="s">
        <v>768</v>
      </c>
      <c r="L115">
        <v>0</v>
      </c>
      <c r="M115" t="s">
        <v>491</v>
      </c>
      <c r="N115" t="s">
        <v>492</v>
      </c>
      <c r="V115">
        <v>901920</v>
      </c>
      <c r="W115" t="s">
        <v>493</v>
      </c>
      <c r="X115">
        <v>8</v>
      </c>
      <c r="Y115" t="s">
        <v>494</v>
      </c>
      <c r="Z115">
        <v>1847</v>
      </c>
      <c r="AD115">
        <v>1847</v>
      </c>
      <c r="AF115">
        <v>146432</v>
      </c>
      <c r="AI115">
        <v>0</v>
      </c>
      <c r="AJ115" t="str">
        <f t="shared" si="3"/>
        <v>Cabo Verde</v>
      </c>
      <c r="AK115">
        <v>114</v>
      </c>
      <c r="AM115" s="67">
        <f t="shared" si="4"/>
        <v>1.4643200000000001E-3</v>
      </c>
      <c r="AN115" s="35">
        <f t="shared" si="5"/>
        <v>1.8679554424063515E-5</v>
      </c>
    </row>
    <row r="116" spans="1:40">
      <c r="A116" t="s">
        <v>487</v>
      </c>
      <c r="B116">
        <v>2018</v>
      </c>
      <c r="C116">
        <v>2018</v>
      </c>
      <c r="D116">
        <v>2018</v>
      </c>
      <c r="E116">
        <v>6</v>
      </c>
      <c r="F116">
        <v>1</v>
      </c>
      <c r="G116">
        <v>1</v>
      </c>
      <c r="H116" t="s">
        <v>731</v>
      </c>
      <c r="I116">
        <v>242</v>
      </c>
      <c r="J116" t="s">
        <v>647</v>
      </c>
      <c r="K116" t="s">
        <v>648</v>
      </c>
      <c r="L116">
        <v>0</v>
      </c>
      <c r="M116" t="s">
        <v>491</v>
      </c>
      <c r="N116" t="s">
        <v>492</v>
      </c>
      <c r="V116">
        <v>901920</v>
      </c>
      <c r="W116" t="s">
        <v>493</v>
      </c>
      <c r="X116">
        <v>8</v>
      </c>
      <c r="Y116" t="s">
        <v>494</v>
      </c>
      <c r="Z116">
        <v>4662</v>
      </c>
      <c r="AD116">
        <v>4662</v>
      </c>
      <c r="AF116">
        <v>135664</v>
      </c>
      <c r="AI116">
        <v>0</v>
      </c>
      <c r="AJ116" t="str">
        <f t="shared" si="3"/>
        <v>Fiji</v>
      </c>
      <c r="AK116">
        <v>115</v>
      </c>
      <c r="AM116" s="67">
        <f t="shared" si="4"/>
        <v>1.3566400000000001E-3</v>
      </c>
      <c r="AN116" s="35">
        <f t="shared" si="5"/>
        <v>1.730593771433944E-5</v>
      </c>
    </row>
    <row r="117" spans="1:40">
      <c r="A117" t="s">
        <v>487</v>
      </c>
      <c r="B117">
        <v>2018</v>
      </c>
      <c r="C117">
        <v>2018</v>
      </c>
      <c r="D117">
        <v>2018</v>
      </c>
      <c r="E117">
        <v>6</v>
      </c>
      <c r="F117">
        <v>1</v>
      </c>
      <c r="G117">
        <v>1</v>
      </c>
      <c r="H117" t="s">
        <v>731</v>
      </c>
      <c r="I117">
        <v>96</v>
      </c>
      <c r="J117" t="s">
        <v>677</v>
      </c>
      <c r="K117" t="s">
        <v>678</v>
      </c>
      <c r="L117">
        <v>0</v>
      </c>
      <c r="M117" t="s">
        <v>491</v>
      </c>
      <c r="N117" t="s">
        <v>492</v>
      </c>
      <c r="V117">
        <v>901920</v>
      </c>
      <c r="W117" t="s">
        <v>493</v>
      </c>
      <c r="X117">
        <v>8</v>
      </c>
      <c r="Y117" t="s">
        <v>494</v>
      </c>
      <c r="Z117">
        <v>12274</v>
      </c>
      <c r="AD117">
        <v>12274</v>
      </c>
      <c r="AF117">
        <v>121217</v>
      </c>
      <c r="AI117">
        <v>6</v>
      </c>
      <c r="AJ117" t="str">
        <f t="shared" si="3"/>
        <v>Brunei Darussalam</v>
      </c>
      <c r="AK117">
        <v>116</v>
      </c>
      <c r="AM117" s="67">
        <f t="shared" si="4"/>
        <v>1.21217E-3</v>
      </c>
      <c r="AN117" s="35">
        <f t="shared" si="5"/>
        <v>1.5463010466439761E-5</v>
      </c>
    </row>
    <row r="118" spans="1:40">
      <c r="A118" t="s">
        <v>487</v>
      </c>
      <c r="B118">
        <v>2018</v>
      </c>
      <c r="C118">
        <v>2018</v>
      </c>
      <c r="D118">
        <v>2018</v>
      </c>
      <c r="E118">
        <v>6</v>
      </c>
      <c r="F118">
        <v>1</v>
      </c>
      <c r="G118">
        <v>1</v>
      </c>
      <c r="H118" t="s">
        <v>731</v>
      </c>
      <c r="I118">
        <v>20</v>
      </c>
      <c r="J118" t="s">
        <v>769</v>
      </c>
      <c r="K118" t="s">
        <v>770</v>
      </c>
      <c r="L118">
        <v>0</v>
      </c>
      <c r="M118" t="s">
        <v>491</v>
      </c>
      <c r="N118" t="s">
        <v>492</v>
      </c>
      <c r="V118">
        <v>901920</v>
      </c>
      <c r="W118" t="s">
        <v>493</v>
      </c>
      <c r="X118">
        <v>8</v>
      </c>
      <c r="Y118" t="s">
        <v>494</v>
      </c>
      <c r="Z118">
        <v>2332</v>
      </c>
      <c r="AD118">
        <v>2332</v>
      </c>
      <c r="AF118">
        <v>101283</v>
      </c>
      <c r="AI118">
        <v>0</v>
      </c>
      <c r="AJ118" t="str">
        <f t="shared" si="3"/>
        <v>Andorra</v>
      </c>
      <c r="AK118">
        <v>117</v>
      </c>
      <c r="AM118" s="67">
        <f t="shared" si="4"/>
        <v>1.0128299999999999E-3</v>
      </c>
      <c r="AN118" s="35">
        <f t="shared" si="5"/>
        <v>1.2920135699385549E-5</v>
      </c>
    </row>
    <row r="119" spans="1:40">
      <c r="A119" t="s">
        <v>687</v>
      </c>
      <c r="B119">
        <v>2018</v>
      </c>
      <c r="C119">
        <v>2018</v>
      </c>
      <c r="D119">
        <v>2018</v>
      </c>
      <c r="E119">
        <v>6</v>
      </c>
      <c r="F119">
        <v>1</v>
      </c>
      <c r="G119">
        <v>1</v>
      </c>
      <c r="H119" t="s">
        <v>731</v>
      </c>
      <c r="I119">
        <v>328</v>
      </c>
      <c r="J119" t="s">
        <v>771</v>
      </c>
      <c r="K119" t="s">
        <v>772</v>
      </c>
      <c r="L119">
        <v>0</v>
      </c>
      <c r="M119" t="s">
        <v>491</v>
      </c>
      <c r="N119" t="s">
        <v>492</v>
      </c>
      <c r="V119">
        <v>901920</v>
      </c>
      <c r="W119" t="s">
        <v>690</v>
      </c>
      <c r="X119">
        <v>8</v>
      </c>
      <c r="Y119" t="s">
        <v>494</v>
      </c>
      <c r="Z119">
        <v>14049</v>
      </c>
      <c r="AD119">
        <v>14049</v>
      </c>
      <c r="AF119">
        <v>90502</v>
      </c>
      <c r="AI119">
        <v>0</v>
      </c>
      <c r="AJ119" t="str">
        <f t="shared" si="3"/>
        <v>Guyana</v>
      </c>
      <c r="AK119">
        <v>118</v>
      </c>
      <c r="AM119" s="67">
        <f t="shared" si="4"/>
        <v>9.0501999999999998E-4</v>
      </c>
      <c r="AN119" s="35">
        <f t="shared" si="5"/>
        <v>1.1544860648537179E-5</v>
      </c>
    </row>
    <row r="120" spans="1:40">
      <c r="A120" t="s">
        <v>509</v>
      </c>
      <c r="B120">
        <v>2018</v>
      </c>
      <c r="C120">
        <v>2018</v>
      </c>
      <c r="D120">
        <v>2018</v>
      </c>
      <c r="E120">
        <v>6</v>
      </c>
      <c r="F120">
        <v>1</v>
      </c>
      <c r="G120">
        <v>1</v>
      </c>
      <c r="H120" t="s">
        <v>731</v>
      </c>
      <c r="I120">
        <v>533</v>
      </c>
      <c r="J120" t="s">
        <v>773</v>
      </c>
      <c r="K120" t="s">
        <v>774</v>
      </c>
      <c r="L120">
        <v>0</v>
      </c>
      <c r="M120" t="s">
        <v>491</v>
      </c>
      <c r="N120" t="s">
        <v>492</v>
      </c>
      <c r="V120">
        <v>901920</v>
      </c>
      <c r="W120" t="s">
        <v>493</v>
      </c>
      <c r="X120">
        <v>8</v>
      </c>
      <c r="Y120" t="s">
        <v>494</v>
      </c>
      <c r="Z120">
        <v>2007</v>
      </c>
      <c r="AD120">
        <v>2007</v>
      </c>
      <c r="AF120">
        <v>86446</v>
      </c>
      <c r="AI120">
        <v>0</v>
      </c>
      <c r="AJ120" t="str">
        <f t="shared" si="3"/>
        <v>Aruba</v>
      </c>
      <c r="AK120">
        <v>119</v>
      </c>
      <c r="AM120" s="67">
        <f t="shared" si="4"/>
        <v>8.6445999999999995E-4</v>
      </c>
      <c r="AN120" s="35">
        <f t="shared" si="5"/>
        <v>1.102745821775701E-5</v>
      </c>
    </row>
    <row r="121" spans="1:40">
      <c r="A121" t="s">
        <v>509</v>
      </c>
      <c r="B121">
        <v>2018</v>
      </c>
      <c r="C121">
        <v>2018</v>
      </c>
      <c r="D121">
        <v>2018</v>
      </c>
      <c r="E121">
        <v>6</v>
      </c>
      <c r="F121">
        <v>1</v>
      </c>
      <c r="G121">
        <v>1</v>
      </c>
      <c r="H121" t="s">
        <v>731</v>
      </c>
      <c r="I121">
        <v>204</v>
      </c>
      <c r="J121" t="s">
        <v>775</v>
      </c>
      <c r="K121" t="s">
        <v>776</v>
      </c>
      <c r="L121">
        <v>0</v>
      </c>
      <c r="M121" t="s">
        <v>491</v>
      </c>
      <c r="N121" t="s">
        <v>492</v>
      </c>
      <c r="V121">
        <v>901920</v>
      </c>
      <c r="W121" t="s">
        <v>493</v>
      </c>
      <c r="X121">
        <v>8</v>
      </c>
      <c r="Y121" t="s">
        <v>494</v>
      </c>
      <c r="Z121">
        <v>4090</v>
      </c>
      <c r="AD121">
        <v>4090</v>
      </c>
      <c r="AF121">
        <v>81758</v>
      </c>
      <c r="AI121">
        <v>0</v>
      </c>
      <c r="AJ121" t="str">
        <f t="shared" si="3"/>
        <v>Benin</v>
      </c>
      <c r="AK121">
        <v>120</v>
      </c>
      <c r="AM121" s="67">
        <f t="shared" si="4"/>
        <v>8.1758000000000004E-4</v>
      </c>
      <c r="AN121" s="35">
        <f t="shared" si="5"/>
        <v>1.0429434895395711E-5</v>
      </c>
    </row>
    <row r="122" spans="1:40">
      <c r="A122" t="s">
        <v>687</v>
      </c>
      <c r="B122">
        <v>2018</v>
      </c>
      <c r="C122">
        <v>2018</v>
      </c>
      <c r="D122">
        <v>2018</v>
      </c>
      <c r="E122">
        <v>6</v>
      </c>
      <c r="F122">
        <v>1</v>
      </c>
      <c r="G122">
        <v>1</v>
      </c>
      <c r="H122" t="s">
        <v>731</v>
      </c>
      <c r="I122">
        <v>740</v>
      </c>
      <c r="J122" t="s">
        <v>777</v>
      </c>
      <c r="K122" t="s">
        <v>778</v>
      </c>
      <c r="L122">
        <v>0</v>
      </c>
      <c r="M122" t="s">
        <v>491</v>
      </c>
      <c r="N122" t="s">
        <v>492</v>
      </c>
      <c r="V122">
        <v>901920</v>
      </c>
      <c r="W122" t="s">
        <v>690</v>
      </c>
      <c r="X122">
        <v>8</v>
      </c>
      <c r="Y122" t="s">
        <v>494</v>
      </c>
      <c r="Z122">
        <v>20133</v>
      </c>
      <c r="AD122">
        <v>20133</v>
      </c>
      <c r="AF122">
        <v>79344</v>
      </c>
      <c r="AI122">
        <v>0</v>
      </c>
      <c r="AJ122" t="str">
        <f t="shared" si="3"/>
        <v>Suriname</v>
      </c>
      <c r="AK122">
        <v>121</v>
      </c>
      <c r="AM122" s="67">
        <f t="shared" si="4"/>
        <v>7.9343999999999997E-4</v>
      </c>
      <c r="AN122" s="35">
        <f t="shared" si="5"/>
        <v>1.0121493705084239E-5</v>
      </c>
    </row>
    <row r="123" spans="1:40">
      <c r="A123" t="s">
        <v>487</v>
      </c>
      <c r="B123">
        <v>2018</v>
      </c>
      <c r="C123">
        <v>2018</v>
      </c>
      <c r="D123">
        <v>2018</v>
      </c>
      <c r="E123">
        <v>6</v>
      </c>
      <c r="F123">
        <v>1</v>
      </c>
      <c r="G123">
        <v>1</v>
      </c>
      <c r="H123" t="s">
        <v>731</v>
      </c>
      <c r="I123">
        <v>104</v>
      </c>
      <c r="J123" t="s">
        <v>779</v>
      </c>
      <c r="K123" t="s">
        <v>780</v>
      </c>
      <c r="L123">
        <v>0</v>
      </c>
      <c r="M123" t="s">
        <v>491</v>
      </c>
      <c r="N123" t="s">
        <v>492</v>
      </c>
      <c r="V123">
        <v>901920</v>
      </c>
      <c r="W123" t="s">
        <v>493</v>
      </c>
      <c r="X123">
        <v>8</v>
      </c>
      <c r="Y123" t="s">
        <v>494</v>
      </c>
      <c r="Z123">
        <v>2470</v>
      </c>
      <c r="AD123">
        <v>2470</v>
      </c>
      <c r="AF123">
        <v>77638</v>
      </c>
      <c r="AI123">
        <v>6</v>
      </c>
      <c r="AJ123" t="str">
        <f t="shared" si="3"/>
        <v>Myanmar</v>
      </c>
      <c r="AK123">
        <v>122</v>
      </c>
      <c r="AM123" s="67">
        <f t="shared" si="4"/>
        <v>7.7638000000000002E-4</v>
      </c>
      <c r="AN123" s="35">
        <f t="shared" si="5"/>
        <v>9.9038683236959355E-6</v>
      </c>
    </row>
    <row r="124" spans="1:40">
      <c r="A124" t="s">
        <v>687</v>
      </c>
      <c r="B124">
        <v>2018</v>
      </c>
      <c r="C124">
        <v>2018</v>
      </c>
      <c r="D124">
        <v>2018</v>
      </c>
      <c r="E124">
        <v>6</v>
      </c>
      <c r="F124">
        <v>1</v>
      </c>
      <c r="G124">
        <v>1</v>
      </c>
      <c r="H124" t="s">
        <v>731</v>
      </c>
      <c r="I124">
        <v>670</v>
      </c>
      <c r="J124" t="s">
        <v>781</v>
      </c>
      <c r="K124" t="s">
        <v>782</v>
      </c>
      <c r="L124">
        <v>0</v>
      </c>
      <c r="M124" t="s">
        <v>491</v>
      </c>
      <c r="N124" t="s">
        <v>492</v>
      </c>
      <c r="V124">
        <v>901920</v>
      </c>
      <c r="W124" t="s">
        <v>690</v>
      </c>
      <c r="X124">
        <v>8</v>
      </c>
      <c r="Y124" t="s">
        <v>494</v>
      </c>
      <c r="Z124">
        <v>4347</v>
      </c>
      <c r="AD124">
        <v>4347</v>
      </c>
      <c r="AF124">
        <v>76539</v>
      </c>
      <c r="AI124">
        <v>0</v>
      </c>
      <c r="AJ124" t="str">
        <f t="shared" si="3"/>
        <v>Saint Vincent and the Grenadines</v>
      </c>
      <c r="AK124">
        <v>123</v>
      </c>
      <c r="AM124" s="67">
        <f t="shared" si="4"/>
        <v>7.6539000000000002E-4</v>
      </c>
      <c r="AN124" s="35">
        <f t="shared" si="5"/>
        <v>9.7636747163420382E-6</v>
      </c>
    </row>
    <row r="125" spans="1:40">
      <c r="A125" t="s">
        <v>487</v>
      </c>
      <c r="B125">
        <v>2018</v>
      </c>
      <c r="C125">
        <v>2018</v>
      </c>
      <c r="D125">
        <v>2018</v>
      </c>
      <c r="E125">
        <v>6</v>
      </c>
      <c r="F125">
        <v>1</v>
      </c>
      <c r="G125">
        <v>1</v>
      </c>
      <c r="H125" t="s">
        <v>731</v>
      </c>
      <c r="I125">
        <v>418</v>
      </c>
      <c r="J125" t="s">
        <v>783</v>
      </c>
      <c r="K125" t="s">
        <v>784</v>
      </c>
      <c r="L125">
        <v>0</v>
      </c>
      <c r="M125" t="s">
        <v>491</v>
      </c>
      <c r="N125" t="s">
        <v>492</v>
      </c>
      <c r="V125">
        <v>901920</v>
      </c>
      <c r="W125" t="s">
        <v>493</v>
      </c>
      <c r="X125">
        <v>8</v>
      </c>
      <c r="Y125" t="s">
        <v>494</v>
      </c>
      <c r="Z125">
        <v>813</v>
      </c>
      <c r="AD125">
        <v>813</v>
      </c>
      <c r="AF125">
        <v>65363</v>
      </c>
      <c r="AI125">
        <v>6</v>
      </c>
      <c r="AJ125" t="str">
        <f t="shared" si="3"/>
        <v>Lao People's Dem. Rep.</v>
      </c>
      <c r="AK125">
        <v>124</v>
      </c>
      <c r="AM125" s="67">
        <f t="shared" si="4"/>
        <v>6.5362999999999999E-4</v>
      </c>
      <c r="AN125" s="35">
        <f t="shared" si="5"/>
        <v>8.3380116082554594E-6</v>
      </c>
    </row>
    <row r="126" spans="1:40">
      <c r="A126" t="s">
        <v>487</v>
      </c>
      <c r="B126">
        <v>2018</v>
      </c>
      <c r="C126">
        <v>2018</v>
      </c>
      <c r="D126">
        <v>2018</v>
      </c>
      <c r="E126">
        <v>6</v>
      </c>
      <c r="F126">
        <v>1</v>
      </c>
      <c r="G126">
        <v>1</v>
      </c>
      <c r="H126" t="s">
        <v>731</v>
      </c>
      <c r="I126">
        <v>84</v>
      </c>
      <c r="J126" t="s">
        <v>785</v>
      </c>
      <c r="K126" t="s">
        <v>786</v>
      </c>
      <c r="L126">
        <v>0</v>
      </c>
      <c r="M126" t="s">
        <v>491</v>
      </c>
      <c r="N126" t="s">
        <v>492</v>
      </c>
      <c r="V126">
        <v>901920</v>
      </c>
      <c r="W126" t="s">
        <v>493</v>
      </c>
      <c r="X126">
        <v>8</v>
      </c>
      <c r="Y126" t="s">
        <v>494</v>
      </c>
      <c r="Z126">
        <v>7595</v>
      </c>
      <c r="AD126">
        <v>7595</v>
      </c>
      <c r="AF126">
        <v>61980</v>
      </c>
      <c r="AI126">
        <v>0</v>
      </c>
      <c r="AJ126" t="str">
        <f t="shared" si="3"/>
        <v>Belize</v>
      </c>
      <c r="AK126">
        <v>125</v>
      </c>
      <c r="AM126" s="67">
        <f t="shared" si="4"/>
        <v>6.198E-4</v>
      </c>
      <c r="AN126" s="35">
        <f t="shared" si="5"/>
        <v>7.9064602218330468E-6</v>
      </c>
    </row>
    <row r="127" spans="1:40">
      <c r="A127" t="s">
        <v>687</v>
      </c>
      <c r="B127">
        <v>2018</v>
      </c>
      <c r="C127">
        <v>2018</v>
      </c>
      <c r="D127">
        <v>2018</v>
      </c>
      <c r="E127">
        <v>6</v>
      </c>
      <c r="F127">
        <v>1</v>
      </c>
      <c r="G127">
        <v>1</v>
      </c>
      <c r="H127" t="s">
        <v>731</v>
      </c>
      <c r="I127">
        <v>28</v>
      </c>
      <c r="J127" t="s">
        <v>787</v>
      </c>
      <c r="K127" t="s">
        <v>788</v>
      </c>
      <c r="L127">
        <v>0</v>
      </c>
      <c r="M127" t="s">
        <v>491</v>
      </c>
      <c r="N127" t="s">
        <v>492</v>
      </c>
      <c r="V127">
        <v>901920</v>
      </c>
      <c r="W127" t="s">
        <v>690</v>
      </c>
      <c r="X127">
        <v>8</v>
      </c>
      <c r="Y127" t="s">
        <v>494</v>
      </c>
      <c r="Z127">
        <v>1669</v>
      </c>
      <c r="AD127">
        <v>1669</v>
      </c>
      <c r="AF127">
        <v>21679</v>
      </c>
      <c r="AI127">
        <v>0</v>
      </c>
      <c r="AJ127" t="str">
        <f t="shared" si="3"/>
        <v>Antigua and Barbuda</v>
      </c>
      <c r="AK127">
        <v>126</v>
      </c>
      <c r="AM127" s="67">
        <f t="shared" si="4"/>
        <v>2.1678999999999999E-4</v>
      </c>
      <c r="AN127" s="35">
        <f t="shared" si="5"/>
        <v>2.7654751718154016E-6</v>
      </c>
    </row>
    <row r="128" spans="1:40">
      <c r="A128" t="s">
        <v>487</v>
      </c>
      <c r="B128">
        <v>2018</v>
      </c>
      <c r="C128">
        <v>2018</v>
      </c>
      <c r="D128">
        <v>2018</v>
      </c>
      <c r="E128">
        <v>6</v>
      </c>
      <c r="F128">
        <v>1</v>
      </c>
      <c r="G128">
        <v>1</v>
      </c>
      <c r="H128" t="s">
        <v>731</v>
      </c>
      <c r="I128">
        <v>585</v>
      </c>
      <c r="J128" t="s">
        <v>789</v>
      </c>
      <c r="K128" t="s">
        <v>790</v>
      </c>
      <c r="L128">
        <v>0</v>
      </c>
      <c r="M128" t="s">
        <v>491</v>
      </c>
      <c r="N128" t="s">
        <v>492</v>
      </c>
      <c r="V128">
        <v>901920</v>
      </c>
      <c r="W128" t="s">
        <v>493</v>
      </c>
      <c r="X128">
        <v>8</v>
      </c>
      <c r="Y128" t="s">
        <v>494</v>
      </c>
      <c r="Z128">
        <v>116</v>
      </c>
      <c r="AD128">
        <v>116</v>
      </c>
      <c r="AF128">
        <v>4029</v>
      </c>
      <c r="AI128">
        <v>0</v>
      </c>
      <c r="AJ128" t="str">
        <f t="shared" si="3"/>
        <v>Palau</v>
      </c>
      <c r="AK128">
        <v>127</v>
      </c>
      <c r="AM128" s="67">
        <f t="shared" si="4"/>
        <v>4.0290000000000002E-5</v>
      </c>
      <c r="AN128" s="35">
        <f t="shared" si="5"/>
        <v>5.1395818382970869E-7</v>
      </c>
    </row>
    <row r="129" spans="1:40">
      <c r="A129" t="s">
        <v>509</v>
      </c>
      <c r="B129">
        <v>2018</v>
      </c>
      <c r="C129">
        <v>2018</v>
      </c>
      <c r="D129">
        <v>2018</v>
      </c>
      <c r="E129">
        <v>6</v>
      </c>
      <c r="F129">
        <v>1</v>
      </c>
      <c r="G129">
        <v>1</v>
      </c>
      <c r="H129" t="s">
        <v>731</v>
      </c>
      <c r="I129">
        <v>108</v>
      </c>
      <c r="J129" t="s">
        <v>675</v>
      </c>
      <c r="K129" t="s">
        <v>676</v>
      </c>
      <c r="L129">
        <v>0</v>
      </c>
      <c r="M129" t="s">
        <v>491</v>
      </c>
      <c r="N129" t="s">
        <v>492</v>
      </c>
      <c r="V129">
        <v>901920</v>
      </c>
      <c r="W129" t="s">
        <v>493</v>
      </c>
      <c r="X129">
        <v>8</v>
      </c>
      <c r="Y129" t="s">
        <v>494</v>
      </c>
      <c r="Z129">
        <v>1050</v>
      </c>
      <c r="AD129">
        <v>1050</v>
      </c>
      <c r="AF129">
        <v>3219</v>
      </c>
      <c r="AI129">
        <v>0</v>
      </c>
      <c r="AJ129" t="str">
        <f t="shared" si="3"/>
        <v>Burundi</v>
      </c>
      <c r="AK129">
        <v>128</v>
      </c>
      <c r="AM129" s="67">
        <f t="shared" si="4"/>
        <v>3.2190000000000002E-5</v>
      </c>
      <c r="AN129" s="35">
        <f t="shared" si="5"/>
        <v>4.1063077531591764E-7</v>
      </c>
    </row>
    <row r="130" spans="1:40">
      <c r="A130" t="s">
        <v>687</v>
      </c>
      <c r="B130">
        <v>2018</v>
      </c>
      <c r="C130">
        <v>2018</v>
      </c>
      <c r="D130">
        <v>2018</v>
      </c>
      <c r="E130">
        <v>6</v>
      </c>
      <c r="F130">
        <v>1</v>
      </c>
      <c r="G130">
        <v>1</v>
      </c>
      <c r="H130" t="s">
        <v>731</v>
      </c>
      <c r="I130">
        <v>678</v>
      </c>
      <c r="J130" t="s">
        <v>688</v>
      </c>
      <c r="K130" t="s">
        <v>689</v>
      </c>
      <c r="L130">
        <v>0</v>
      </c>
      <c r="M130" t="s">
        <v>491</v>
      </c>
      <c r="N130" t="s">
        <v>492</v>
      </c>
      <c r="V130">
        <v>901920</v>
      </c>
      <c r="W130" t="s">
        <v>690</v>
      </c>
      <c r="X130">
        <v>8</v>
      </c>
      <c r="Y130" t="s">
        <v>494</v>
      </c>
      <c r="Z130">
        <v>90</v>
      </c>
      <c r="AD130">
        <v>90</v>
      </c>
      <c r="AF130">
        <v>1842</v>
      </c>
      <c r="AI130">
        <v>0</v>
      </c>
      <c r="AJ130" t="str">
        <f t="shared" si="3"/>
        <v>Sao Tome and Principe</v>
      </c>
      <c r="AK130">
        <v>129</v>
      </c>
      <c r="AM130" s="67">
        <f t="shared" si="4"/>
        <v>1.842E-5</v>
      </c>
      <c r="AN130" s="35">
        <f t="shared" si="5"/>
        <v>2.3497418084247291E-7</v>
      </c>
    </row>
    <row r="131" spans="1:40">
      <c r="A131" t="s">
        <v>487</v>
      </c>
      <c r="B131">
        <v>2018</v>
      </c>
      <c r="C131">
        <v>2018</v>
      </c>
      <c r="D131">
        <v>2018</v>
      </c>
      <c r="E131">
        <v>6</v>
      </c>
      <c r="F131">
        <v>1</v>
      </c>
      <c r="G131">
        <v>1</v>
      </c>
      <c r="H131" t="s">
        <v>731</v>
      </c>
      <c r="I131">
        <v>304</v>
      </c>
      <c r="J131" t="s">
        <v>791</v>
      </c>
      <c r="K131" t="s">
        <v>792</v>
      </c>
      <c r="L131">
        <v>0</v>
      </c>
      <c r="M131" t="s">
        <v>491</v>
      </c>
      <c r="N131" t="s">
        <v>492</v>
      </c>
      <c r="V131">
        <v>901920</v>
      </c>
      <c r="W131" t="s">
        <v>493</v>
      </c>
      <c r="X131">
        <v>8</v>
      </c>
      <c r="Y131" t="s">
        <v>494</v>
      </c>
      <c r="Z131">
        <v>13</v>
      </c>
      <c r="AD131">
        <v>13</v>
      </c>
      <c r="AF131">
        <v>833</v>
      </c>
      <c r="AI131">
        <v>0</v>
      </c>
      <c r="AJ131" t="str">
        <f t="shared" ref="AJ131:AJ133" si="6">J131</f>
        <v>Greenland</v>
      </c>
      <c r="AK131">
        <v>130</v>
      </c>
      <c r="AM131" s="67">
        <f t="shared" ref="AM131:AM133" si="7">AF131/100000000</f>
        <v>8.3299999999999999E-6</v>
      </c>
      <c r="AN131" s="35">
        <f t="shared" ref="AN131:AN133" si="8">AM131/$AQ$2</f>
        <v>1.0626139665677521E-7</v>
      </c>
    </row>
    <row r="132" spans="1:40">
      <c r="A132" t="s">
        <v>509</v>
      </c>
      <c r="B132">
        <v>2018</v>
      </c>
      <c r="C132">
        <v>2018</v>
      </c>
      <c r="D132">
        <v>2018</v>
      </c>
      <c r="E132">
        <v>6</v>
      </c>
      <c r="F132">
        <v>1</v>
      </c>
      <c r="G132">
        <v>1</v>
      </c>
      <c r="H132" t="s">
        <v>731</v>
      </c>
      <c r="I132">
        <v>90</v>
      </c>
      <c r="J132" t="s">
        <v>793</v>
      </c>
      <c r="K132" t="s">
        <v>794</v>
      </c>
      <c r="L132">
        <v>0</v>
      </c>
      <c r="M132" t="s">
        <v>491</v>
      </c>
      <c r="N132" t="s">
        <v>492</v>
      </c>
      <c r="V132">
        <v>901920</v>
      </c>
      <c r="W132" t="s">
        <v>493</v>
      </c>
      <c r="X132">
        <v>8</v>
      </c>
      <c r="Y132" t="s">
        <v>494</v>
      </c>
      <c r="Z132">
        <v>3</v>
      </c>
      <c r="AD132">
        <v>3</v>
      </c>
      <c r="AF132">
        <v>314</v>
      </c>
      <c r="AI132">
        <v>6</v>
      </c>
      <c r="AJ132" t="str">
        <f t="shared" si="6"/>
        <v>Solomon Isds</v>
      </c>
      <c r="AK132">
        <v>131</v>
      </c>
      <c r="AM132" s="67">
        <f t="shared" si="7"/>
        <v>3.14E-6</v>
      </c>
      <c r="AN132" s="35">
        <f t="shared" si="8"/>
        <v>4.005531638682763E-8</v>
      </c>
    </row>
    <row r="133" spans="1:40">
      <c r="A133" t="s">
        <v>509</v>
      </c>
      <c r="B133">
        <v>2018</v>
      </c>
      <c r="C133">
        <v>2018</v>
      </c>
      <c r="D133">
        <v>2018</v>
      </c>
      <c r="E133">
        <v>6</v>
      </c>
      <c r="F133">
        <v>1</v>
      </c>
      <c r="G133">
        <v>1</v>
      </c>
      <c r="H133" t="s">
        <v>731</v>
      </c>
      <c r="I133">
        <v>270</v>
      </c>
      <c r="J133" t="s">
        <v>795</v>
      </c>
      <c r="K133" t="s">
        <v>796</v>
      </c>
      <c r="L133">
        <v>0</v>
      </c>
      <c r="M133" t="s">
        <v>491</v>
      </c>
      <c r="N133" t="s">
        <v>492</v>
      </c>
      <c r="V133">
        <v>901920</v>
      </c>
      <c r="W133" t="s">
        <v>493</v>
      </c>
      <c r="X133">
        <v>8</v>
      </c>
      <c r="Y133" t="s">
        <v>494</v>
      </c>
      <c r="Z133">
        <v>2400</v>
      </c>
      <c r="AD133">
        <v>2400</v>
      </c>
      <c r="AF133">
        <v>200</v>
      </c>
      <c r="AI133">
        <v>0</v>
      </c>
      <c r="AJ133" t="str">
        <f t="shared" si="6"/>
        <v>Gambia</v>
      </c>
      <c r="AK133">
        <v>132</v>
      </c>
      <c r="AM133" s="67">
        <f t="shared" si="7"/>
        <v>1.9999999999999999E-6</v>
      </c>
      <c r="AN133" s="35">
        <f t="shared" si="8"/>
        <v>2.5512940373775558E-8</v>
      </c>
    </row>
  </sheetData>
  <phoneticPr fontId="3"/>
  <hyperlinks>
    <hyperlink ref="AS2" r:id="rId1" xr:uid="{2C917DDF-34FA-BF45-A5AC-C70BF8BA59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4E7F-42BE-004D-890C-4C48A11AC76E}">
  <dimension ref="A1:BG58"/>
  <sheetViews>
    <sheetView topLeftCell="AU1" workbookViewId="0">
      <selection activeCell="BC8" sqref="BC8:BC9"/>
    </sheetView>
  </sheetViews>
  <sheetFormatPr baseColWidth="10" defaultRowHeight="20"/>
  <cols>
    <col min="7" max="8" width="14" bestFit="1" customWidth="1"/>
    <col min="47" max="47" width="51.85546875" customWidth="1"/>
    <col min="48" max="49" width="15.140625" customWidth="1"/>
    <col min="50" max="50" width="15.7109375" bestFit="1" customWidth="1"/>
    <col min="51" max="51" width="13.85546875" style="44" bestFit="1" customWidth="1"/>
    <col min="52" max="52" width="8" style="44" bestFit="1" customWidth="1"/>
    <col min="53" max="53" width="10.28515625" style="44" bestFit="1" customWidth="1"/>
    <col min="54" max="54" width="8" style="44" bestFit="1" customWidth="1"/>
    <col min="55" max="55" width="13.85546875" bestFit="1" customWidth="1"/>
    <col min="59" max="59" width="13.85546875" bestFit="1" customWidth="1"/>
  </cols>
  <sheetData>
    <row r="1" spans="1:59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  <c r="X1" t="s">
        <v>70</v>
      </c>
      <c r="Y1" t="s">
        <v>71</v>
      </c>
      <c r="Z1" t="s">
        <v>72</v>
      </c>
      <c r="AA1" t="s">
        <v>73</v>
      </c>
      <c r="AB1" t="s">
        <v>74</v>
      </c>
      <c r="AC1" t="s">
        <v>75</v>
      </c>
      <c r="AD1" t="s">
        <v>76</v>
      </c>
      <c r="AE1" t="s">
        <v>77</v>
      </c>
      <c r="AF1" t="s">
        <v>78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90</v>
      </c>
      <c r="AS1" t="s">
        <v>91</v>
      </c>
      <c r="AU1" s="25" t="s">
        <v>440</v>
      </c>
      <c r="AW1" s="44" t="s">
        <v>728</v>
      </c>
      <c r="AX1" s="44" t="s">
        <v>451</v>
      </c>
      <c r="AY1" s="44" t="s">
        <v>448</v>
      </c>
      <c r="AZ1" s="44" t="s">
        <v>452</v>
      </c>
      <c r="BA1" s="44" t="s">
        <v>449</v>
      </c>
      <c r="BB1" s="44" t="s">
        <v>452</v>
      </c>
      <c r="BC1" s="44" t="s">
        <v>450</v>
      </c>
      <c r="BE1" s="44" t="s">
        <v>725</v>
      </c>
      <c r="BF1" s="44" t="s">
        <v>726</v>
      </c>
      <c r="BG1" s="44" t="s">
        <v>727</v>
      </c>
    </row>
    <row r="2" spans="1:59">
      <c r="A2">
        <v>2</v>
      </c>
      <c r="B2">
        <v>2020</v>
      </c>
      <c r="C2" t="s">
        <v>94</v>
      </c>
      <c r="D2">
        <v>304</v>
      </c>
      <c r="E2" t="s">
        <v>92</v>
      </c>
      <c r="F2" t="s">
        <v>93</v>
      </c>
      <c r="G2">
        <v>0</v>
      </c>
      <c r="H2">
        <v>73139</v>
      </c>
      <c r="I2">
        <v>1831916</v>
      </c>
      <c r="J2">
        <v>0</v>
      </c>
      <c r="K2">
        <v>29829</v>
      </c>
      <c r="L2">
        <v>1067702</v>
      </c>
      <c r="M2">
        <v>0</v>
      </c>
      <c r="N2">
        <v>43310</v>
      </c>
      <c r="O2">
        <v>764214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U2" t="str">
        <f>VLOOKUP(C2,'参)HSコード'!$A$2:$B$3,2,FALSE)</f>
        <v>オゾン吸入器、酸素吸入器、エアゾール治療器、人工呼吸器その他の呼吸治療用機器</v>
      </c>
      <c r="AV2" t="str">
        <f>VLOOKUP(D2,'参）統計国名符号表'!$A$4:$B$285,2,FALSE)</f>
        <v>アメリカ合衆国</v>
      </c>
      <c r="AW2">
        <v>1</v>
      </c>
      <c r="AX2" t="str">
        <f t="shared" ref="AX2:AX27" si="0">AV2</f>
        <v>アメリカ合衆国</v>
      </c>
      <c r="AY2" s="46">
        <f t="shared" ref="AY2:AY27" si="1">(I2*1000)/100000000</f>
        <v>18.31916</v>
      </c>
      <c r="AZ2" s="64">
        <f t="shared" ref="AZ2:AZ27" si="2">AY2/SUM($AY$2:$AY$38)</f>
        <v>0.27099144666216268</v>
      </c>
      <c r="BA2" s="45">
        <f t="shared" ref="BA2:BA27" si="3">H2/1000</f>
        <v>73.138999999999996</v>
      </c>
      <c r="BB2" s="64">
        <f t="shared" ref="BB2:BB27" si="4">BA2/SUM($BA$2:$BA$38)</f>
        <v>0.13313928299674882</v>
      </c>
      <c r="BC2" s="47">
        <f t="shared" ref="BC2:BC27" si="5">(I2/H2)*1000</f>
        <v>25047.047402890385</v>
      </c>
      <c r="BE2" s="61">
        <f>SUM(AY2:AY35)</f>
        <v>67.600510000000014</v>
      </c>
      <c r="BF2" s="62">
        <f>SUM(BA2:BA35)</f>
        <v>549.34199999999998</v>
      </c>
      <c r="BG2" s="63">
        <f>(BE2*100000000)/(BF2*1000)</f>
        <v>12305.723938821355</v>
      </c>
    </row>
    <row r="3" spans="1:59">
      <c r="A3">
        <v>2</v>
      </c>
      <c r="B3">
        <v>2020</v>
      </c>
      <c r="C3" t="s">
        <v>94</v>
      </c>
      <c r="D3">
        <v>601</v>
      </c>
      <c r="E3" t="s">
        <v>92</v>
      </c>
      <c r="F3" t="s">
        <v>93</v>
      </c>
      <c r="G3">
        <v>0</v>
      </c>
      <c r="H3">
        <v>63106</v>
      </c>
      <c r="I3">
        <v>1534042</v>
      </c>
      <c r="J3">
        <v>0</v>
      </c>
      <c r="K3">
        <v>27285</v>
      </c>
      <c r="L3">
        <v>611531</v>
      </c>
      <c r="M3">
        <v>0</v>
      </c>
      <c r="N3">
        <v>35821</v>
      </c>
      <c r="O3">
        <v>922511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U3" t="str">
        <f>VLOOKUP(C3,'参)HSコード'!$A$2:$B$3,2,FALSE)</f>
        <v>オゾン吸入器、酸素吸入器、エアゾール治療器、人工呼吸器その他の呼吸治療用機器</v>
      </c>
      <c r="AV3" t="str">
        <f>VLOOKUP(D3,'参）統計国名符号表'!$A$4:$B$285,2,FALSE)</f>
        <v>オーストラリア</v>
      </c>
      <c r="AW3">
        <v>2</v>
      </c>
      <c r="AX3" t="str">
        <f t="shared" si="0"/>
        <v>オーストラリア</v>
      </c>
      <c r="AY3" s="46">
        <f t="shared" si="1"/>
        <v>15.34042</v>
      </c>
      <c r="AZ3" s="64">
        <f t="shared" si="2"/>
        <v>0.2269275779132435</v>
      </c>
      <c r="BA3" s="45">
        <f t="shared" si="3"/>
        <v>63.106000000000002</v>
      </c>
      <c r="BB3" s="64">
        <f t="shared" si="4"/>
        <v>0.11487561482646512</v>
      </c>
      <c r="BC3" s="47">
        <f t="shared" si="5"/>
        <v>24308.972205495516</v>
      </c>
    </row>
    <row r="4" spans="1:59">
      <c r="A4">
        <v>2</v>
      </c>
      <c r="B4">
        <v>2020</v>
      </c>
      <c r="C4" t="s">
        <v>94</v>
      </c>
      <c r="D4">
        <v>105</v>
      </c>
      <c r="E4" t="s">
        <v>92</v>
      </c>
      <c r="F4" t="s">
        <v>93</v>
      </c>
      <c r="G4">
        <v>0</v>
      </c>
      <c r="H4">
        <v>151950</v>
      </c>
      <c r="I4">
        <v>807025</v>
      </c>
      <c r="J4">
        <v>0</v>
      </c>
      <c r="K4">
        <v>112023</v>
      </c>
      <c r="L4">
        <v>623991</v>
      </c>
      <c r="M4">
        <v>0</v>
      </c>
      <c r="N4">
        <v>39927</v>
      </c>
      <c r="O4">
        <v>183034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U4" t="str">
        <f>VLOOKUP(C4,'参)HSコード'!$A$2:$B$3,2,FALSE)</f>
        <v>オゾン吸入器、酸素吸入器、エアゾール治療器、人工呼吸器その他の呼吸治療用機器</v>
      </c>
      <c r="AV4" t="str">
        <f>VLOOKUP(D4,'参）統計国名符号表'!$A$4:$B$285,2,FALSE)</f>
        <v>中華人民共和国</v>
      </c>
      <c r="AW4">
        <v>3</v>
      </c>
      <c r="AX4" t="str">
        <f t="shared" si="0"/>
        <v>中華人民共和国</v>
      </c>
      <c r="AY4" s="46">
        <f t="shared" si="1"/>
        <v>8.0702499999999997</v>
      </c>
      <c r="AZ4" s="64">
        <f t="shared" si="2"/>
        <v>0.1193814957904903</v>
      </c>
      <c r="BA4" s="45">
        <f t="shared" si="3"/>
        <v>151.94999999999999</v>
      </c>
      <c r="BB4" s="64">
        <f t="shared" si="4"/>
        <v>0.27660364581626745</v>
      </c>
      <c r="BC4" s="47">
        <f t="shared" si="5"/>
        <v>5311.1220796314583</v>
      </c>
    </row>
    <row r="5" spans="1:59">
      <c r="A5">
        <v>2</v>
      </c>
      <c r="B5">
        <v>2020</v>
      </c>
      <c r="C5" t="s">
        <v>94</v>
      </c>
      <c r="D5">
        <v>213</v>
      </c>
      <c r="E5" t="s">
        <v>92</v>
      </c>
      <c r="F5" t="s">
        <v>93</v>
      </c>
      <c r="G5">
        <v>0</v>
      </c>
      <c r="H5">
        <v>13092</v>
      </c>
      <c r="I5">
        <v>391001</v>
      </c>
      <c r="J5">
        <v>0</v>
      </c>
      <c r="K5">
        <v>6106</v>
      </c>
      <c r="L5">
        <v>187398</v>
      </c>
      <c r="M5">
        <v>0</v>
      </c>
      <c r="N5">
        <v>6986</v>
      </c>
      <c r="O5">
        <v>203603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U5" t="str">
        <f>VLOOKUP(C5,'参)HSコード'!$A$2:$B$3,2,FALSE)</f>
        <v>オゾン吸入器、酸素吸入器、エアゾール治療器、人工呼吸器その他の呼吸治療用機器</v>
      </c>
      <c r="AV5" t="str">
        <f>VLOOKUP(D5,'参）統計国名符号表'!$A$4:$B$285,2,FALSE)</f>
        <v>ドイツ</v>
      </c>
      <c r="AW5">
        <v>4</v>
      </c>
      <c r="AX5" t="str">
        <f t="shared" si="0"/>
        <v>ドイツ</v>
      </c>
      <c r="AY5" s="46">
        <f t="shared" si="1"/>
        <v>3.9100100000000002</v>
      </c>
      <c r="AZ5" s="64">
        <f t="shared" si="2"/>
        <v>5.783994824891113E-2</v>
      </c>
      <c r="BA5" s="45">
        <f t="shared" si="3"/>
        <v>13.092000000000001</v>
      </c>
      <c r="BB5" s="64">
        <f t="shared" si="4"/>
        <v>2.3832148279214042E-2</v>
      </c>
      <c r="BC5" s="47">
        <f t="shared" si="5"/>
        <v>29865.643140849374</v>
      </c>
    </row>
    <row r="6" spans="1:59">
      <c r="A6">
        <v>2</v>
      </c>
      <c r="B6">
        <v>2020</v>
      </c>
      <c r="C6" t="s">
        <v>94</v>
      </c>
      <c r="D6">
        <v>606</v>
      </c>
      <c r="E6" t="s">
        <v>92</v>
      </c>
      <c r="F6" t="s">
        <v>93</v>
      </c>
      <c r="G6">
        <v>0</v>
      </c>
      <c r="H6">
        <v>14627</v>
      </c>
      <c r="I6">
        <v>265483</v>
      </c>
      <c r="J6">
        <v>0</v>
      </c>
      <c r="K6">
        <v>7526</v>
      </c>
      <c r="L6">
        <v>130418</v>
      </c>
      <c r="M6">
        <v>0</v>
      </c>
      <c r="N6">
        <v>7101</v>
      </c>
      <c r="O6">
        <v>135065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U6" t="str">
        <f>VLOOKUP(C6,'参)HSコード'!$A$2:$B$3,2,FALSE)</f>
        <v>オゾン吸入器、酸素吸入器、エアゾール治療器、人工呼吸器その他の呼吸治療用機器</v>
      </c>
      <c r="AV6" t="str">
        <f>VLOOKUP(D6,'参）統計国名符号表'!$A$4:$B$285,2,FALSE)</f>
        <v>ニュージーランド</v>
      </c>
      <c r="AW6">
        <v>5</v>
      </c>
      <c r="AX6" t="str">
        <f t="shared" si="0"/>
        <v>ニュージーランド</v>
      </c>
      <c r="AY6" s="46">
        <f t="shared" si="1"/>
        <v>2.65483</v>
      </c>
      <c r="AZ6" s="64">
        <f t="shared" si="2"/>
        <v>3.9272336850713102E-2</v>
      </c>
      <c r="BA6" s="45">
        <f t="shared" si="3"/>
        <v>14.627000000000001</v>
      </c>
      <c r="BB6" s="64">
        <f t="shared" si="4"/>
        <v>2.6626400311645572E-2</v>
      </c>
      <c r="BC6" s="47">
        <f t="shared" si="5"/>
        <v>18150.201681821291</v>
      </c>
    </row>
    <row r="7" spans="1:59">
      <c r="A7">
        <v>2</v>
      </c>
      <c r="B7">
        <v>2020</v>
      </c>
      <c r="C7" t="s">
        <v>94</v>
      </c>
      <c r="D7">
        <v>112</v>
      </c>
      <c r="E7" t="s">
        <v>92</v>
      </c>
      <c r="F7" t="s">
        <v>93</v>
      </c>
      <c r="G7">
        <v>0</v>
      </c>
      <c r="H7">
        <v>10477</v>
      </c>
      <c r="I7">
        <v>242558</v>
      </c>
      <c r="J7">
        <v>0</v>
      </c>
      <c r="K7">
        <v>5951</v>
      </c>
      <c r="L7">
        <v>139366</v>
      </c>
      <c r="M7">
        <v>0</v>
      </c>
      <c r="N7">
        <v>4526</v>
      </c>
      <c r="O7">
        <v>103192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U7" t="str">
        <f>VLOOKUP(C7,'参)HSコード'!$A$2:$B$3,2,FALSE)</f>
        <v>オゾン吸入器、酸素吸入器、エアゾール治療器、人工呼吸器その他の呼吸治療用機器</v>
      </c>
      <c r="AV7" t="str">
        <f>VLOOKUP(D7,'参）統計国名符号表'!$A$4:$B$285,2,FALSE)</f>
        <v>シンガポール</v>
      </c>
      <c r="AW7">
        <v>6</v>
      </c>
      <c r="AX7" t="str">
        <f t="shared" si="0"/>
        <v>シンガポール</v>
      </c>
      <c r="AY7" s="46">
        <f t="shared" si="1"/>
        <v>2.4255800000000001</v>
      </c>
      <c r="AZ7" s="64">
        <f t="shared" si="2"/>
        <v>3.5881090246212631E-2</v>
      </c>
      <c r="BA7" s="45">
        <f t="shared" si="3"/>
        <v>10.477</v>
      </c>
      <c r="BB7" s="64">
        <f t="shared" si="4"/>
        <v>1.9071907846114081E-2</v>
      </c>
      <c r="BC7" s="47">
        <f t="shared" si="5"/>
        <v>23151.474658776369</v>
      </c>
    </row>
    <row r="8" spans="1:59">
      <c r="A8">
        <v>2</v>
      </c>
      <c r="B8">
        <v>2020</v>
      </c>
      <c r="C8" t="s">
        <v>94</v>
      </c>
      <c r="D8">
        <v>203</v>
      </c>
      <c r="E8" t="s">
        <v>92</v>
      </c>
      <c r="F8" t="s">
        <v>93</v>
      </c>
      <c r="G8">
        <v>0</v>
      </c>
      <c r="H8">
        <v>5039</v>
      </c>
      <c r="I8">
        <v>220675</v>
      </c>
      <c r="J8">
        <v>0</v>
      </c>
      <c r="K8">
        <v>3104</v>
      </c>
      <c r="L8">
        <v>134229</v>
      </c>
      <c r="M8">
        <v>0</v>
      </c>
      <c r="N8">
        <v>1935</v>
      </c>
      <c r="O8">
        <v>86446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U8" t="str">
        <f>VLOOKUP(C8,'参)HSコード'!$A$2:$B$3,2,FALSE)</f>
        <v>オゾン吸入器、酸素吸入器、エアゾール治療器、人工呼吸器その他の呼吸治療用機器</v>
      </c>
      <c r="AV8" t="str">
        <f>VLOOKUP(D8,'参）統計国名符号表'!$A$4:$B$285,2,FALSE)</f>
        <v>スウェーデン</v>
      </c>
      <c r="AW8">
        <v>7</v>
      </c>
      <c r="AX8" t="str">
        <f t="shared" si="0"/>
        <v>スウェーデン</v>
      </c>
      <c r="AY8" s="46">
        <f t="shared" si="1"/>
        <v>2.20675</v>
      </c>
      <c r="AZ8" s="64">
        <f t="shared" si="2"/>
        <v>3.2643984490649543E-2</v>
      </c>
      <c r="BA8" s="45">
        <f t="shared" si="3"/>
        <v>5.0389999999999997</v>
      </c>
      <c r="BB8" s="64">
        <f t="shared" si="4"/>
        <v>9.1727921768224533E-3</v>
      </c>
      <c r="BC8" s="47">
        <f t="shared" si="5"/>
        <v>43793.411391149035</v>
      </c>
    </row>
    <row r="9" spans="1:59">
      <c r="A9">
        <v>2</v>
      </c>
      <c r="B9">
        <v>2020</v>
      </c>
      <c r="C9" t="s">
        <v>94</v>
      </c>
      <c r="D9">
        <v>215</v>
      </c>
      <c r="E9" t="s">
        <v>92</v>
      </c>
      <c r="F9" t="s">
        <v>93</v>
      </c>
      <c r="G9">
        <v>0</v>
      </c>
      <c r="H9">
        <v>4583</v>
      </c>
      <c r="I9">
        <v>206035</v>
      </c>
      <c r="J9">
        <v>0</v>
      </c>
      <c r="K9">
        <v>2507</v>
      </c>
      <c r="L9">
        <v>100425</v>
      </c>
      <c r="M9">
        <v>0</v>
      </c>
      <c r="N9">
        <v>2076</v>
      </c>
      <c r="O9">
        <v>105610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U9" t="str">
        <f>VLOOKUP(C9,'参)HSコード'!$A$2:$B$3,2,FALSE)</f>
        <v>オゾン吸入器、酸素吸入器、エアゾール治療器、人工呼吸器その他の呼吸治療用機器</v>
      </c>
      <c r="AV9" t="str">
        <f>VLOOKUP(D9,'参）統計国名符号表'!$A$4:$B$285,2,FALSE)</f>
        <v>スイス</v>
      </c>
      <c r="AW9">
        <v>8</v>
      </c>
      <c r="AX9" t="str">
        <f t="shared" si="0"/>
        <v>スイス</v>
      </c>
      <c r="AY9" s="46">
        <f t="shared" si="1"/>
        <v>2.0603500000000001</v>
      </c>
      <c r="AZ9" s="64">
        <f t="shared" si="2"/>
        <v>3.0478320355867134E-2</v>
      </c>
      <c r="BA9" s="45">
        <f t="shared" si="3"/>
        <v>4.5830000000000002</v>
      </c>
      <c r="BB9" s="64">
        <f t="shared" si="4"/>
        <v>8.3427081854291138E-3</v>
      </c>
      <c r="BC9" s="47">
        <f t="shared" si="5"/>
        <v>44956.360462579098</v>
      </c>
    </row>
    <row r="10" spans="1:59">
      <c r="A10">
        <v>2</v>
      </c>
      <c r="B10">
        <v>2020</v>
      </c>
      <c r="C10" t="s">
        <v>94</v>
      </c>
      <c r="D10">
        <v>237</v>
      </c>
      <c r="E10" t="s">
        <v>92</v>
      </c>
      <c r="F10" t="s">
        <v>93</v>
      </c>
      <c r="G10">
        <v>0</v>
      </c>
      <c r="H10">
        <v>66269</v>
      </c>
      <c r="I10">
        <v>203410</v>
      </c>
      <c r="J10">
        <v>0</v>
      </c>
      <c r="K10">
        <v>30889</v>
      </c>
      <c r="L10">
        <v>95300</v>
      </c>
      <c r="M10">
        <v>0</v>
      </c>
      <c r="N10">
        <v>35380</v>
      </c>
      <c r="O10">
        <v>108110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U10" t="str">
        <f>VLOOKUP(C10,'参)HSコード'!$A$2:$B$3,2,FALSE)</f>
        <v>オゾン吸入器、酸素吸入器、エアゾール治療器、人工呼吸器その他の呼吸治療用機器</v>
      </c>
      <c r="AV10" t="str">
        <f>VLOOKUP(D10,'参）統計国名符号表'!$A$4:$B$285,2,FALSE)</f>
        <v>リトアニア</v>
      </c>
      <c r="AW10">
        <v>9</v>
      </c>
      <c r="AX10" t="str">
        <f t="shared" si="0"/>
        <v>リトアニア</v>
      </c>
      <c r="AY10" s="46">
        <f t="shared" si="1"/>
        <v>2.0341</v>
      </c>
      <c r="AZ10" s="64">
        <f t="shared" si="2"/>
        <v>3.0090009675962499E-2</v>
      </c>
      <c r="BA10" s="45">
        <f t="shared" si="3"/>
        <v>66.269000000000005</v>
      </c>
      <c r="BB10" s="64">
        <f t="shared" si="4"/>
        <v>0.1206334123369413</v>
      </c>
      <c r="BC10" s="47">
        <f t="shared" si="5"/>
        <v>3069.4593248728665</v>
      </c>
    </row>
    <row r="11" spans="1:59">
      <c r="A11">
        <v>2</v>
      </c>
      <c r="B11">
        <v>2020</v>
      </c>
      <c r="C11" t="s">
        <v>94</v>
      </c>
      <c r="D11">
        <v>305</v>
      </c>
      <c r="E11" t="s">
        <v>92</v>
      </c>
      <c r="F11" t="s">
        <v>93</v>
      </c>
      <c r="G11">
        <v>0</v>
      </c>
      <c r="H11">
        <v>24549</v>
      </c>
      <c r="I11">
        <v>175916</v>
      </c>
      <c r="J11">
        <v>0</v>
      </c>
      <c r="K11">
        <v>14321</v>
      </c>
      <c r="L11">
        <v>121637</v>
      </c>
      <c r="M11">
        <v>0</v>
      </c>
      <c r="N11">
        <v>10228</v>
      </c>
      <c r="O11">
        <v>54279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U11" t="str">
        <f>VLOOKUP(C11,'参)HSコード'!$A$2:$B$3,2,FALSE)</f>
        <v>オゾン吸入器、酸素吸入器、エアゾール治療器、人工呼吸器その他の呼吸治療用機器</v>
      </c>
      <c r="AV11" t="str">
        <f>VLOOKUP(D11,'参）統計国名符号表'!$A$4:$B$285,2,FALSE)</f>
        <v>メキシコ</v>
      </c>
      <c r="AW11">
        <v>10</v>
      </c>
      <c r="AX11" t="str">
        <f t="shared" si="0"/>
        <v>メキシコ</v>
      </c>
      <c r="AY11" s="46">
        <f t="shared" si="1"/>
        <v>1.7591600000000001</v>
      </c>
      <c r="AZ11" s="64">
        <f t="shared" si="2"/>
        <v>2.602288059661088E-2</v>
      </c>
      <c r="BA11" s="45">
        <f t="shared" si="3"/>
        <v>24.548999999999999</v>
      </c>
      <c r="BB11" s="64">
        <f t="shared" si="4"/>
        <v>4.4688008562971698E-2</v>
      </c>
      <c r="BC11" s="47">
        <f t="shared" si="5"/>
        <v>7165.913071815552</v>
      </c>
    </row>
    <row r="12" spans="1:59">
      <c r="A12">
        <v>2</v>
      </c>
      <c r="B12">
        <v>2020</v>
      </c>
      <c r="C12" t="s">
        <v>94</v>
      </c>
      <c r="D12">
        <v>206</v>
      </c>
      <c r="E12" t="s">
        <v>92</v>
      </c>
      <c r="F12" t="s">
        <v>93</v>
      </c>
      <c r="G12">
        <v>0</v>
      </c>
      <c r="H12">
        <v>4487</v>
      </c>
      <c r="I12">
        <v>165138</v>
      </c>
      <c r="J12">
        <v>0</v>
      </c>
      <c r="K12">
        <v>1111</v>
      </c>
      <c r="L12">
        <v>43748</v>
      </c>
      <c r="M12">
        <v>0</v>
      </c>
      <c r="N12">
        <v>3376</v>
      </c>
      <c r="O12">
        <v>121390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U12" t="str">
        <f>VLOOKUP(C12,'参)HSコード'!$A$2:$B$3,2,FALSE)</f>
        <v>オゾン吸入器、酸素吸入器、エアゾール治療器、人工呼吸器その他の呼吸治療用機器</v>
      </c>
      <c r="AV12" t="str">
        <f>VLOOKUP(D12,'参）統計国名符号表'!$A$4:$B$285,2,FALSE)</f>
        <v>アイルランド</v>
      </c>
      <c r="AW12">
        <v>11</v>
      </c>
      <c r="AX12" t="str">
        <f t="shared" si="0"/>
        <v>アイルランド</v>
      </c>
      <c r="AY12" s="46">
        <f t="shared" si="1"/>
        <v>1.6513800000000001</v>
      </c>
      <c r="AZ12" s="64">
        <f t="shared" si="2"/>
        <v>2.4428513926891968E-2</v>
      </c>
      <c r="BA12" s="45">
        <f t="shared" si="3"/>
        <v>4.4870000000000001</v>
      </c>
      <c r="BB12" s="64">
        <f t="shared" si="4"/>
        <v>8.1679536609252524E-3</v>
      </c>
      <c r="BC12" s="47">
        <f t="shared" si="5"/>
        <v>36803.655003342988</v>
      </c>
    </row>
    <row r="13" spans="1:59">
      <c r="A13">
        <v>2</v>
      </c>
      <c r="B13">
        <v>2020</v>
      </c>
      <c r="C13" t="s">
        <v>94</v>
      </c>
      <c r="D13">
        <v>220</v>
      </c>
      <c r="E13" t="s">
        <v>92</v>
      </c>
      <c r="F13" t="s">
        <v>93</v>
      </c>
      <c r="G13">
        <v>0</v>
      </c>
      <c r="H13">
        <v>27308</v>
      </c>
      <c r="I13">
        <v>123008</v>
      </c>
      <c r="J13">
        <v>0</v>
      </c>
      <c r="K13">
        <v>21108</v>
      </c>
      <c r="L13">
        <v>87833</v>
      </c>
      <c r="M13">
        <v>0</v>
      </c>
      <c r="N13">
        <v>6200</v>
      </c>
      <c r="O13">
        <v>35175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U13" t="str">
        <f>VLOOKUP(C13,'参)HSコード'!$A$2:$B$3,2,FALSE)</f>
        <v>オゾン吸入器、酸素吸入器、エアゾール治療器、人工呼吸器その他の呼吸治療用機器</v>
      </c>
      <c r="AV13" t="str">
        <f>VLOOKUP(D13,'参）統計国名符号表'!$A$4:$B$285,2,FALSE)</f>
        <v>イタリア</v>
      </c>
      <c r="AW13">
        <v>12</v>
      </c>
      <c r="AX13" t="str">
        <f t="shared" si="0"/>
        <v>イタリア</v>
      </c>
      <c r="AY13" s="46">
        <f t="shared" si="1"/>
        <v>1.2300800000000001</v>
      </c>
      <c r="AZ13" s="64">
        <f t="shared" si="2"/>
        <v>1.819631242427017E-2</v>
      </c>
      <c r="BA13" s="45">
        <f t="shared" si="3"/>
        <v>27.308</v>
      </c>
      <c r="BB13" s="64">
        <f t="shared" si="4"/>
        <v>4.9710380782827454E-2</v>
      </c>
      <c r="BC13" s="47">
        <f t="shared" si="5"/>
        <v>4504.4675552951512</v>
      </c>
    </row>
    <row r="14" spans="1:59">
      <c r="A14">
        <v>2</v>
      </c>
      <c r="B14">
        <v>2020</v>
      </c>
      <c r="C14" t="s">
        <v>94</v>
      </c>
      <c r="D14">
        <v>106</v>
      </c>
      <c r="E14" t="s">
        <v>92</v>
      </c>
      <c r="F14" t="s">
        <v>93</v>
      </c>
      <c r="G14">
        <v>0</v>
      </c>
      <c r="H14">
        <v>28895</v>
      </c>
      <c r="I14">
        <v>100484</v>
      </c>
      <c r="J14">
        <v>0</v>
      </c>
      <c r="K14">
        <v>21190</v>
      </c>
      <c r="L14">
        <v>63711</v>
      </c>
      <c r="M14">
        <v>0</v>
      </c>
      <c r="N14">
        <v>7705</v>
      </c>
      <c r="O14">
        <v>36773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U14" t="str">
        <f>VLOOKUP(C14,'参)HSコード'!$A$2:$B$3,2,FALSE)</f>
        <v>オゾン吸入器、酸素吸入器、エアゾール治療器、人工呼吸器その他の呼吸治療用機器</v>
      </c>
      <c r="AV14" t="str">
        <f>VLOOKUP(D14,'参）統計国名符号表'!$A$4:$B$285,2,FALSE)</f>
        <v>台湾</v>
      </c>
      <c r="AW14">
        <v>13</v>
      </c>
      <c r="AX14" t="str">
        <f t="shared" si="0"/>
        <v>台湾</v>
      </c>
      <c r="AY14" s="46">
        <f t="shared" si="1"/>
        <v>1.00484</v>
      </c>
      <c r="AZ14" s="64">
        <f t="shared" si="2"/>
        <v>1.4864384898871321E-2</v>
      </c>
      <c r="BA14" s="45">
        <f t="shared" si="3"/>
        <v>28.895</v>
      </c>
      <c r="BB14" s="64">
        <f t="shared" si="4"/>
        <v>5.2599291516031911E-2</v>
      </c>
      <c r="BC14" s="47">
        <f t="shared" si="5"/>
        <v>3477.5566707042744</v>
      </c>
    </row>
    <row r="15" spans="1:59">
      <c r="A15">
        <v>2</v>
      </c>
      <c r="B15">
        <v>2020</v>
      </c>
      <c r="C15" t="s">
        <v>94</v>
      </c>
      <c r="D15">
        <v>210</v>
      </c>
      <c r="E15" t="s">
        <v>92</v>
      </c>
      <c r="F15" t="s">
        <v>93</v>
      </c>
      <c r="G15">
        <v>0</v>
      </c>
      <c r="H15">
        <v>1300</v>
      </c>
      <c r="I15">
        <v>91216</v>
      </c>
      <c r="J15">
        <v>0</v>
      </c>
      <c r="K15">
        <v>1209</v>
      </c>
      <c r="L15">
        <v>86108</v>
      </c>
      <c r="M15">
        <v>0</v>
      </c>
      <c r="N15">
        <v>91</v>
      </c>
      <c r="O15">
        <v>5108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U15" t="str">
        <f>VLOOKUP(C15,'参)HSコード'!$A$2:$B$3,2,FALSE)</f>
        <v>オゾン吸入器、酸素吸入器、エアゾール治療器、人工呼吸器その他の呼吸治療用機器</v>
      </c>
      <c r="AV15" t="str">
        <f>VLOOKUP(D15,'参）統計国名符号表'!$A$4:$B$285,2,FALSE)</f>
        <v>フランス</v>
      </c>
      <c r="AW15">
        <v>14</v>
      </c>
      <c r="AX15" t="str">
        <f t="shared" si="0"/>
        <v>フランス</v>
      </c>
      <c r="AY15" s="46">
        <f t="shared" si="1"/>
        <v>0.91215999999999997</v>
      </c>
      <c r="AZ15" s="64">
        <f t="shared" si="2"/>
        <v>1.3493389325021362E-2</v>
      </c>
      <c r="BA15" s="45">
        <f t="shared" si="3"/>
        <v>1.3</v>
      </c>
      <c r="BB15" s="64">
        <f t="shared" si="4"/>
        <v>2.3664675193231176E-3</v>
      </c>
      <c r="BC15" s="47">
        <f t="shared" si="5"/>
        <v>70166.153846153844</v>
      </c>
    </row>
    <row r="16" spans="1:59">
      <c r="A16">
        <v>2</v>
      </c>
      <c r="B16">
        <v>2020</v>
      </c>
      <c r="C16" t="s">
        <v>94</v>
      </c>
      <c r="D16">
        <v>113</v>
      </c>
      <c r="E16" t="s">
        <v>92</v>
      </c>
      <c r="F16" t="s">
        <v>93</v>
      </c>
      <c r="G16">
        <v>0</v>
      </c>
      <c r="H16">
        <v>8583</v>
      </c>
      <c r="I16">
        <v>86647</v>
      </c>
      <c r="J16">
        <v>0</v>
      </c>
      <c r="K16">
        <v>5707</v>
      </c>
      <c r="L16">
        <v>61657</v>
      </c>
      <c r="M16">
        <v>0</v>
      </c>
      <c r="N16">
        <v>2876</v>
      </c>
      <c r="O16">
        <v>24990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U16" t="str">
        <f>VLOOKUP(C16,'参)HSコード'!$A$2:$B$3,2,FALSE)</f>
        <v>オゾン吸入器、酸素吸入器、エアゾール治療器、人工呼吸器その他の呼吸治療用機器</v>
      </c>
      <c r="AV16" t="str">
        <f>VLOOKUP(D16,'参）統計国名符号表'!$A$4:$B$285,2,FALSE)</f>
        <v>マレーシア</v>
      </c>
      <c r="AW16">
        <v>15</v>
      </c>
      <c r="AX16" t="str">
        <f t="shared" si="0"/>
        <v>マレーシア</v>
      </c>
      <c r="AY16" s="46">
        <f t="shared" si="1"/>
        <v>0.86646999999999996</v>
      </c>
      <c r="AZ16" s="64">
        <f t="shared" si="2"/>
        <v>1.281750685017021E-2</v>
      </c>
      <c r="BA16" s="45">
        <f t="shared" si="3"/>
        <v>8.5830000000000002</v>
      </c>
      <c r="BB16" s="64">
        <f t="shared" si="4"/>
        <v>1.5624146706423321E-2</v>
      </c>
      <c r="BC16" s="47">
        <f t="shared" si="5"/>
        <v>10095.188162647093</v>
      </c>
    </row>
    <row r="17" spans="1:55">
      <c r="A17">
        <v>2</v>
      </c>
      <c r="B17">
        <v>2020</v>
      </c>
      <c r="C17" t="s">
        <v>94</v>
      </c>
      <c r="D17">
        <v>103</v>
      </c>
      <c r="E17" t="s">
        <v>92</v>
      </c>
      <c r="F17" t="s">
        <v>93</v>
      </c>
      <c r="G17">
        <v>0</v>
      </c>
      <c r="H17">
        <v>4575</v>
      </c>
      <c r="I17">
        <v>78577</v>
      </c>
      <c r="J17">
        <v>0</v>
      </c>
      <c r="K17">
        <v>3019</v>
      </c>
      <c r="L17">
        <v>48022</v>
      </c>
      <c r="M17">
        <v>0</v>
      </c>
      <c r="N17">
        <v>1556</v>
      </c>
      <c r="O17">
        <v>30555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U17" t="str">
        <f>VLOOKUP(C17,'参)HSコード'!$A$2:$B$3,2,FALSE)</f>
        <v>オゾン吸入器、酸素吸入器、エアゾール治療器、人工呼吸器その他の呼吸治療用機器</v>
      </c>
      <c r="AV17" t="str">
        <f>VLOOKUP(D17,'参）統計国名符号表'!$A$4:$B$285,2,FALSE)</f>
        <v>大韓民国</v>
      </c>
      <c r="AW17">
        <v>16</v>
      </c>
      <c r="AX17" t="str">
        <f t="shared" si="0"/>
        <v>大韓民国</v>
      </c>
      <c r="AY17" s="46">
        <f t="shared" si="1"/>
        <v>0.78576999999999997</v>
      </c>
      <c r="AZ17" s="64">
        <f t="shared" si="2"/>
        <v>1.1623728874234822E-2</v>
      </c>
      <c r="BA17" s="45">
        <f t="shared" si="3"/>
        <v>4.5750000000000002</v>
      </c>
      <c r="BB17" s="64">
        <f t="shared" si="4"/>
        <v>8.3281453083871252E-3</v>
      </c>
      <c r="BC17" s="47">
        <f t="shared" si="5"/>
        <v>17175.300546448088</v>
      </c>
    </row>
    <row r="18" spans="1:55">
      <c r="A18">
        <v>2</v>
      </c>
      <c r="B18">
        <v>2020</v>
      </c>
      <c r="C18" t="s">
        <v>94</v>
      </c>
      <c r="D18">
        <v>205</v>
      </c>
      <c r="E18" t="s">
        <v>92</v>
      </c>
      <c r="F18" t="s">
        <v>93</v>
      </c>
      <c r="G18">
        <v>0</v>
      </c>
      <c r="H18">
        <v>7658</v>
      </c>
      <c r="I18">
        <v>69874</v>
      </c>
      <c r="J18">
        <v>0</v>
      </c>
      <c r="K18">
        <v>4569</v>
      </c>
      <c r="L18">
        <v>47400</v>
      </c>
      <c r="M18">
        <v>0</v>
      </c>
      <c r="N18">
        <v>3089</v>
      </c>
      <c r="O18">
        <v>22474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U18" t="str">
        <f>VLOOKUP(C18,'参)HSコード'!$A$2:$B$3,2,FALSE)</f>
        <v>オゾン吸入器、酸素吸入器、エアゾール治療器、人工呼吸器その他の呼吸治療用機器</v>
      </c>
      <c r="AV18" t="str">
        <f>VLOOKUP(D18,'参）統計国名符号表'!$A$4:$B$285,2,FALSE)</f>
        <v>英国</v>
      </c>
      <c r="AW18">
        <v>17</v>
      </c>
      <c r="AX18" t="str">
        <f t="shared" si="0"/>
        <v>英国</v>
      </c>
      <c r="AY18" s="46">
        <f t="shared" si="1"/>
        <v>0.69874000000000003</v>
      </c>
      <c r="AZ18" s="64">
        <f t="shared" si="2"/>
        <v>1.0336312551488145E-2</v>
      </c>
      <c r="BA18" s="45">
        <f t="shared" si="3"/>
        <v>7.6580000000000004</v>
      </c>
      <c r="BB18" s="64">
        <f t="shared" si="4"/>
        <v>1.3940314048443411E-2</v>
      </c>
      <c r="BC18" s="47">
        <f t="shared" si="5"/>
        <v>9124.3144424131624</v>
      </c>
    </row>
    <row r="19" spans="1:55">
      <c r="A19">
        <v>2</v>
      </c>
      <c r="B19">
        <v>2020</v>
      </c>
      <c r="C19" t="s">
        <v>94</v>
      </c>
      <c r="D19">
        <v>110</v>
      </c>
      <c r="E19" t="s">
        <v>92</v>
      </c>
      <c r="F19" t="s">
        <v>93</v>
      </c>
      <c r="G19">
        <v>0</v>
      </c>
      <c r="H19">
        <v>1668</v>
      </c>
      <c r="I19">
        <v>60140</v>
      </c>
      <c r="J19">
        <v>0</v>
      </c>
      <c r="K19">
        <v>993</v>
      </c>
      <c r="L19">
        <v>35324</v>
      </c>
      <c r="M19">
        <v>0</v>
      </c>
      <c r="N19">
        <v>675</v>
      </c>
      <c r="O19">
        <v>24816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U19" t="str">
        <f>VLOOKUP(C19,'参)HSコード'!$A$2:$B$3,2,FALSE)</f>
        <v>オゾン吸入器、酸素吸入器、エアゾール治療器、人工呼吸器その他の呼吸治療用機器</v>
      </c>
      <c r="AV19" t="str">
        <f>VLOOKUP(D19,'参）統計国名符号表'!$A$4:$B$285,2,FALSE)</f>
        <v>ベトナム</v>
      </c>
      <c r="AW19">
        <v>18</v>
      </c>
      <c r="AX19" t="str">
        <f t="shared" si="0"/>
        <v>ベトナム</v>
      </c>
      <c r="AY19" s="46">
        <f t="shared" si="1"/>
        <v>0.60140000000000005</v>
      </c>
      <c r="AZ19" s="64">
        <f t="shared" si="2"/>
        <v>8.8963825864627338E-3</v>
      </c>
      <c r="BA19" s="45">
        <f t="shared" si="3"/>
        <v>1.6679999999999999</v>
      </c>
      <c r="BB19" s="64">
        <f t="shared" si="4"/>
        <v>3.0363598632545843E-3</v>
      </c>
      <c r="BC19" s="47">
        <f t="shared" si="5"/>
        <v>36055.155875299759</v>
      </c>
    </row>
    <row r="20" spans="1:55">
      <c r="A20">
        <v>2</v>
      </c>
      <c r="B20">
        <v>2020</v>
      </c>
      <c r="C20" t="s">
        <v>94</v>
      </c>
      <c r="D20">
        <v>245</v>
      </c>
      <c r="E20" t="s">
        <v>92</v>
      </c>
      <c r="F20" t="s">
        <v>93</v>
      </c>
      <c r="G20">
        <v>0</v>
      </c>
      <c r="H20">
        <v>3947</v>
      </c>
      <c r="I20">
        <v>57071</v>
      </c>
      <c r="J20">
        <v>0</v>
      </c>
      <c r="K20">
        <v>1448</v>
      </c>
      <c r="L20">
        <v>19193</v>
      </c>
      <c r="M20">
        <v>0</v>
      </c>
      <c r="N20">
        <v>2499</v>
      </c>
      <c r="O20">
        <v>37878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U20" t="str">
        <f>VLOOKUP(C20,'参)HSコード'!$A$2:$B$3,2,FALSE)</f>
        <v>オゾン吸入器、酸素吸入器、エアゾール治療器、人工呼吸器その他の呼吸治療用機器</v>
      </c>
      <c r="AV20" t="str">
        <f>VLOOKUP(D20,'参）統計国名符号表'!$A$4:$B$285,2,FALSE)</f>
        <v>チェコ</v>
      </c>
      <c r="AW20">
        <v>19</v>
      </c>
      <c r="AX20" t="str">
        <f t="shared" si="0"/>
        <v>チェコ</v>
      </c>
      <c r="AY20" s="46">
        <f t="shared" si="1"/>
        <v>0.57071000000000005</v>
      </c>
      <c r="AZ20" s="64">
        <f t="shared" si="2"/>
        <v>8.4423919286999455E-3</v>
      </c>
      <c r="BA20" s="45">
        <f t="shared" si="3"/>
        <v>3.9470000000000001</v>
      </c>
      <c r="BB20" s="64">
        <f t="shared" si="4"/>
        <v>7.1849594605910344E-3</v>
      </c>
      <c r="BC20" s="47">
        <f t="shared" si="5"/>
        <v>14459.336204712439</v>
      </c>
    </row>
    <row r="21" spans="1:55">
      <c r="A21">
        <v>2</v>
      </c>
      <c r="B21">
        <v>2020</v>
      </c>
      <c r="C21" t="s">
        <v>94</v>
      </c>
      <c r="D21">
        <v>117</v>
      </c>
      <c r="E21" t="s">
        <v>92</v>
      </c>
      <c r="F21" t="s">
        <v>93</v>
      </c>
      <c r="G21">
        <v>0</v>
      </c>
      <c r="H21">
        <v>25991</v>
      </c>
      <c r="I21">
        <v>27598</v>
      </c>
      <c r="J21">
        <v>0</v>
      </c>
      <c r="K21">
        <v>12454</v>
      </c>
      <c r="L21">
        <v>16712</v>
      </c>
      <c r="M21">
        <v>0</v>
      </c>
      <c r="N21">
        <v>13537</v>
      </c>
      <c r="O21">
        <v>10886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U21" t="str">
        <f>VLOOKUP(C21,'参)HSコード'!$A$2:$B$3,2,FALSE)</f>
        <v>オゾン吸入器、酸素吸入器、エアゾール治療器、人工呼吸器その他の呼吸治療用機器</v>
      </c>
      <c r="AV21" t="str">
        <f>VLOOKUP(D21,'参）統計国名符号表'!$A$4:$B$285,2,FALSE)</f>
        <v>フィリピン</v>
      </c>
      <c r="AW21">
        <v>20</v>
      </c>
      <c r="AX21" t="str">
        <f t="shared" si="0"/>
        <v>フィリピン</v>
      </c>
      <c r="AY21" s="46">
        <f t="shared" si="1"/>
        <v>0.27598</v>
      </c>
      <c r="AZ21" s="64">
        <f t="shared" si="2"/>
        <v>4.0825135786697461E-3</v>
      </c>
      <c r="BA21" s="45">
        <f t="shared" si="3"/>
        <v>25.991</v>
      </c>
      <c r="BB21" s="64">
        <f t="shared" si="4"/>
        <v>4.7312967149790115E-2</v>
      </c>
      <c r="BC21" s="47">
        <f t="shared" si="5"/>
        <v>1061.8290946866223</v>
      </c>
    </row>
    <row r="22" spans="1:55">
      <c r="A22">
        <v>2</v>
      </c>
      <c r="B22">
        <v>2020</v>
      </c>
      <c r="C22" t="s">
        <v>94</v>
      </c>
      <c r="D22">
        <v>302</v>
      </c>
      <c r="E22" t="s">
        <v>92</v>
      </c>
      <c r="F22" t="s">
        <v>93</v>
      </c>
      <c r="G22">
        <v>0</v>
      </c>
      <c r="H22">
        <v>2397</v>
      </c>
      <c r="I22">
        <v>7993</v>
      </c>
      <c r="J22">
        <v>0</v>
      </c>
      <c r="K22">
        <v>2237</v>
      </c>
      <c r="L22">
        <v>7009</v>
      </c>
      <c r="M22">
        <v>0</v>
      </c>
      <c r="N22">
        <v>160</v>
      </c>
      <c r="O22">
        <v>984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U22" t="str">
        <f>VLOOKUP(C22,'参)HSコード'!$A$2:$B$3,2,FALSE)</f>
        <v>オゾン吸入器、酸素吸入器、エアゾール治療器、人工呼吸器その他の呼吸治療用機器</v>
      </c>
      <c r="AV22" t="str">
        <f>VLOOKUP(D22,'参）統計国名符号表'!$A$4:$B$285,2,FALSE)</f>
        <v>カナダ</v>
      </c>
      <c r="AW22">
        <v>21</v>
      </c>
      <c r="AX22" t="str">
        <f t="shared" si="0"/>
        <v>カナダ</v>
      </c>
      <c r="AY22" s="46">
        <f t="shared" si="1"/>
        <v>7.9930000000000001E-2</v>
      </c>
      <c r="AZ22" s="64">
        <f t="shared" si="2"/>
        <v>1.1823875293248524E-3</v>
      </c>
      <c r="BA22" s="45">
        <f t="shared" si="3"/>
        <v>2.3969999999999998</v>
      </c>
      <c r="BB22" s="64">
        <f t="shared" si="4"/>
        <v>4.3634020337057784E-3</v>
      </c>
      <c r="BC22" s="47">
        <f t="shared" si="5"/>
        <v>3334.5848977889027</v>
      </c>
    </row>
    <row r="23" spans="1:55">
      <c r="A23">
        <v>2</v>
      </c>
      <c r="B23">
        <v>2020</v>
      </c>
      <c r="C23" t="s">
        <v>94</v>
      </c>
      <c r="D23">
        <v>223</v>
      </c>
      <c r="E23" t="s">
        <v>92</v>
      </c>
      <c r="F23" t="s">
        <v>93</v>
      </c>
      <c r="G23">
        <v>0</v>
      </c>
      <c r="H23">
        <v>4420</v>
      </c>
      <c r="I23">
        <v>5457</v>
      </c>
      <c r="J23">
        <v>0</v>
      </c>
      <c r="K23">
        <v>877</v>
      </c>
      <c r="L23">
        <v>1123</v>
      </c>
      <c r="M23">
        <v>0</v>
      </c>
      <c r="N23">
        <v>3543</v>
      </c>
      <c r="O23">
        <v>4334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U23" t="str">
        <f>VLOOKUP(C23,'参)HSコード'!$A$2:$B$3,2,FALSE)</f>
        <v>オゾン吸入器、酸素吸入器、エアゾール治療器、人工呼吸器その他の呼吸治療用機器</v>
      </c>
      <c r="AV23" t="str">
        <f>VLOOKUP(D23,'参）統計国名符号表'!$A$4:$B$285,2,FALSE)</f>
        <v>ポーランド</v>
      </c>
      <c r="AW23">
        <v>22</v>
      </c>
      <c r="AX23" t="str">
        <f t="shared" si="0"/>
        <v>ポーランド</v>
      </c>
      <c r="AY23" s="46">
        <f t="shared" si="1"/>
        <v>5.457E-2</v>
      </c>
      <c r="AZ23" s="64">
        <f t="shared" si="2"/>
        <v>8.0724243056746157E-4</v>
      </c>
      <c r="BA23" s="45">
        <f t="shared" si="3"/>
        <v>4.42</v>
      </c>
      <c r="BB23" s="64">
        <f t="shared" si="4"/>
        <v>8.045989565698599E-3</v>
      </c>
      <c r="BC23" s="47">
        <f t="shared" si="5"/>
        <v>1234.6153846153848</v>
      </c>
    </row>
    <row r="24" spans="1:55">
      <c r="A24">
        <v>2</v>
      </c>
      <c r="B24">
        <v>2020</v>
      </c>
      <c r="C24" t="s">
        <v>94</v>
      </c>
      <c r="D24">
        <v>235</v>
      </c>
      <c r="E24" t="s">
        <v>92</v>
      </c>
      <c r="F24" t="s">
        <v>93</v>
      </c>
      <c r="G24">
        <v>0</v>
      </c>
      <c r="H24">
        <v>1000</v>
      </c>
      <c r="I24">
        <v>4975</v>
      </c>
      <c r="J24">
        <v>0</v>
      </c>
      <c r="K24">
        <v>1000</v>
      </c>
      <c r="L24">
        <v>4975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U24" t="str">
        <f>VLOOKUP(C24,'参)HSコード'!$A$2:$B$3,2,FALSE)</f>
        <v>オゾン吸入器、酸素吸入器、エアゾール治療器、人工呼吸器その他の呼吸治療用機器</v>
      </c>
      <c r="AV24" t="str">
        <f>VLOOKUP(D24,'参）統計国名符号表'!$A$4:$B$285,2,FALSE)</f>
        <v>エストニア</v>
      </c>
      <c r="AW24">
        <v>23</v>
      </c>
      <c r="AX24" t="str">
        <f t="shared" si="0"/>
        <v>エストニア</v>
      </c>
      <c r="AY24" s="46">
        <f t="shared" si="1"/>
        <v>4.9750000000000003E-2</v>
      </c>
      <c r="AZ24" s="64">
        <f t="shared" si="2"/>
        <v>7.3594119334306784E-4</v>
      </c>
      <c r="BA24" s="45">
        <f t="shared" si="3"/>
        <v>1</v>
      </c>
      <c r="BB24" s="64">
        <f t="shared" si="4"/>
        <v>1.820359630248552E-3</v>
      </c>
      <c r="BC24" s="47">
        <f t="shared" si="5"/>
        <v>4975</v>
      </c>
    </row>
    <row r="25" spans="1:55">
      <c r="A25">
        <v>2</v>
      </c>
      <c r="B25">
        <v>2020</v>
      </c>
      <c r="C25" t="s">
        <v>94</v>
      </c>
      <c r="D25">
        <v>323</v>
      </c>
      <c r="E25" t="s">
        <v>92</v>
      </c>
      <c r="F25" t="s">
        <v>93</v>
      </c>
      <c r="G25">
        <v>0</v>
      </c>
      <c r="H25">
        <v>254</v>
      </c>
      <c r="I25">
        <v>2752</v>
      </c>
      <c r="J25">
        <v>0</v>
      </c>
      <c r="K25">
        <v>217</v>
      </c>
      <c r="L25">
        <v>2257</v>
      </c>
      <c r="M25">
        <v>0</v>
      </c>
      <c r="N25">
        <v>37</v>
      </c>
      <c r="O25">
        <v>495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U25" t="str">
        <f>VLOOKUP(C25,'参)HSコード'!$A$2:$B$3,2,FALSE)</f>
        <v>オゾン吸入器、酸素吸入器、エアゾール治療器、人工呼吸器その他の呼吸治療用機器</v>
      </c>
      <c r="AV25" t="str">
        <f>VLOOKUP(D25,'参）統計国名符号表'!$A$4:$B$285,2,FALSE)</f>
        <v>ドミニカ共和国</v>
      </c>
      <c r="AW25">
        <v>24</v>
      </c>
      <c r="AX25" t="str">
        <f t="shared" si="0"/>
        <v>ドミニカ共和国</v>
      </c>
      <c r="AY25" s="46">
        <f t="shared" si="1"/>
        <v>2.7519999999999999E-2</v>
      </c>
      <c r="AZ25" s="64">
        <f t="shared" si="2"/>
        <v>4.0709752041811511E-4</v>
      </c>
      <c r="BA25" s="45">
        <f t="shared" si="3"/>
        <v>0.254</v>
      </c>
      <c r="BB25" s="64">
        <f t="shared" si="4"/>
        <v>4.623713460831322E-4</v>
      </c>
      <c r="BC25" s="47">
        <f t="shared" si="5"/>
        <v>10834.645669291338</v>
      </c>
    </row>
    <row r="26" spans="1:55">
      <c r="A26">
        <v>2</v>
      </c>
      <c r="B26">
        <v>2020</v>
      </c>
      <c r="C26" t="s">
        <v>94</v>
      </c>
      <c r="D26">
        <v>234</v>
      </c>
      <c r="E26" t="s">
        <v>92</v>
      </c>
      <c r="F26" t="s">
        <v>93</v>
      </c>
      <c r="G26">
        <v>0</v>
      </c>
      <c r="H26">
        <v>15</v>
      </c>
      <c r="I26">
        <v>726</v>
      </c>
      <c r="J26">
        <v>0</v>
      </c>
      <c r="K26">
        <v>9</v>
      </c>
      <c r="L26">
        <v>452</v>
      </c>
      <c r="M26">
        <v>0</v>
      </c>
      <c r="N26">
        <v>6</v>
      </c>
      <c r="O26">
        <v>274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U26" t="str">
        <f>VLOOKUP(C26,'参)HSコード'!$A$2:$B$3,2,FALSE)</f>
        <v>オゾン吸入器、酸素吸入器、エアゾール治療器、人工呼吸器その他の呼吸治療用機器</v>
      </c>
      <c r="AV26" t="str">
        <f>VLOOKUP(D26,'参）統計国名符号表'!$A$4:$B$285,2,FALSE)</f>
        <v>トルコ</v>
      </c>
      <c r="AW26">
        <v>25</v>
      </c>
      <c r="AX26" t="str">
        <f t="shared" si="0"/>
        <v>トルコ</v>
      </c>
      <c r="AY26" s="46">
        <f t="shared" si="1"/>
        <v>7.26E-3</v>
      </c>
      <c r="AZ26" s="64">
        <f t="shared" si="2"/>
        <v>1.0739563947076728E-4</v>
      </c>
      <c r="BA26" s="45">
        <f t="shared" si="3"/>
        <v>1.4999999999999999E-2</v>
      </c>
      <c r="BB26" s="64">
        <f t="shared" si="4"/>
        <v>2.7305394453728277E-5</v>
      </c>
      <c r="BC26" s="47">
        <f t="shared" si="5"/>
        <v>48400</v>
      </c>
    </row>
    <row r="27" spans="1:55">
      <c r="A27">
        <v>2</v>
      </c>
      <c r="B27">
        <v>2020</v>
      </c>
      <c r="C27" t="s">
        <v>94</v>
      </c>
      <c r="D27">
        <v>231</v>
      </c>
      <c r="E27" t="s">
        <v>92</v>
      </c>
      <c r="F27" t="s">
        <v>93</v>
      </c>
      <c r="G27">
        <v>0</v>
      </c>
      <c r="H27">
        <v>13</v>
      </c>
      <c r="I27">
        <v>334</v>
      </c>
      <c r="J27">
        <v>0</v>
      </c>
      <c r="K27">
        <v>0</v>
      </c>
      <c r="L27">
        <v>0</v>
      </c>
      <c r="M27">
        <v>0</v>
      </c>
      <c r="N27">
        <v>13</v>
      </c>
      <c r="O27">
        <v>334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U27" t="str">
        <f>VLOOKUP(C27,'参)HSコード'!$A$2:$B$3,2,FALSE)</f>
        <v>オゾン吸入器、酸素吸入器、エアゾール治療器、人工呼吸器その他の呼吸治療用機器</v>
      </c>
      <c r="AV27" t="str">
        <f>VLOOKUP(D27,'参）統計国名符号表'!$A$4:$B$285,2,FALSE)</f>
        <v>ルーマニア</v>
      </c>
      <c r="AW27">
        <v>26</v>
      </c>
      <c r="AX27" t="str">
        <f t="shared" si="0"/>
        <v>ルーマニア</v>
      </c>
      <c r="AY27" s="46">
        <f t="shared" si="1"/>
        <v>3.3400000000000001E-3</v>
      </c>
      <c r="AZ27" s="64">
        <f t="shared" si="2"/>
        <v>4.940791127167531E-5</v>
      </c>
      <c r="BA27" s="45">
        <f t="shared" si="3"/>
        <v>1.2999999999999999E-2</v>
      </c>
      <c r="BB27" s="64">
        <f t="shared" si="4"/>
        <v>2.3664675193231176E-5</v>
      </c>
      <c r="BC27" s="47">
        <f t="shared" si="5"/>
        <v>25692.307692307695</v>
      </c>
    </row>
    <row r="28" spans="1:55">
      <c r="AY28" s="46"/>
      <c r="AZ28" s="64"/>
      <c r="BA28" s="45"/>
      <c r="BB28" s="64"/>
      <c r="BC28" s="47"/>
    </row>
    <row r="29" spans="1:55">
      <c r="AY29" s="46"/>
      <c r="AZ29" s="64"/>
      <c r="BA29" s="45"/>
      <c r="BB29" s="64"/>
      <c r="BC29" s="47"/>
    </row>
    <row r="30" spans="1:55">
      <c r="AY30" s="46"/>
      <c r="AZ30" s="64"/>
      <c r="BA30" s="45"/>
      <c r="BB30" s="64"/>
      <c r="BC30" s="47"/>
    </row>
    <row r="31" spans="1:55">
      <c r="AY31" s="46"/>
      <c r="AZ31" s="64"/>
      <c r="BA31" s="45"/>
      <c r="BB31" s="64"/>
      <c r="BC31" s="47"/>
    </row>
    <row r="32" spans="1:55">
      <c r="AY32" s="46"/>
      <c r="AZ32" s="64"/>
      <c r="BA32" s="45"/>
      <c r="BB32" s="64"/>
      <c r="BC32" s="47"/>
    </row>
    <row r="33" spans="51:55">
      <c r="AY33" s="46"/>
      <c r="AZ33" s="64"/>
      <c r="BA33" s="45"/>
      <c r="BB33" s="64"/>
      <c r="BC33" s="47"/>
    </row>
    <row r="34" spans="51:55">
      <c r="AY34" s="46"/>
      <c r="AZ34" s="64"/>
      <c r="BA34" s="45"/>
      <c r="BB34" s="64"/>
      <c r="BC34" s="47"/>
    </row>
    <row r="35" spans="51:55">
      <c r="AY35" s="46"/>
      <c r="AZ35" s="64"/>
      <c r="BA35" s="45"/>
      <c r="BB35" s="64"/>
      <c r="BC35" s="47"/>
    </row>
    <row r="42" spans="51:55">
      <c r="AY42" s="46"/>
      <c r="AZ42" s="48"/>
      <c r="BA42" s="45"/>
      <c r="BB42" s="48"/>
      <c r="BC42" s="47"/>
    </row>
    <row r="43" spans="51:55">
      <c r="AY43" s="46"/>
      <c r="AZ43" s="48"/>
      <c r="BA43" s="45"/>
      <c r="BB43" s="48"/>
      <c r="BC43" s="47"/>
    </row>
    <row r="44" spans="51:55">
      <c r="AY44" s="46"/>
      <c r="AZ44" s="48"/>
      <c r="BA44" s="45"/>
      <c r="BB44" s="48"/>
      <c r="BC44" s="47"/>
    </row>
    <row r="58" spans="51:55">
      <c r="AY58" s="46"/>
      <c r="AZ58" s="46"/>
      <c r="BA58" s="45"/>
      <c r="BC58" s="47"/>
    </row>
  </sheetData>
  <autoFilter ref="A1:BC1" xr:uid="{06A681C9-3008-DA4B-AF27-15E1FE7CDA80}">
    <sortState xmlns:xlrd2="http://schemas.microsoft.com/office/spreadsheetml/2017/richdata2" ref="A2:BC27">
      <sortCondition descending="1" ref="AY1:AY27"/>
    </sortState>
  </autoFilter>
  <phoneticPr fontId="3"/>
  <hyperlinks>
    <hyperlink ref="AU1" r:id="rId1" xr:uid="{8D4E278F-F1BD-0549-97B6-BE1E0219B7C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1F6-C732-D949-A080-7BE5B5E2AEBE}">
  <dimension ref="A1:BG58"/>
  <sheetViews>
    <sheetView topLeftCell="AU1" workbookViewId="0">
      <selection activeCell="BE2" sqref="BE2:BF2"/>
    </sheetView>
  </sheetViews>
  <sheetFormatPr baseColWidth="10" defaultRowHeight="20"/>
  <cols>
    <col min="7" max="8" width="14" bestFit="1" customWidth="1"/>
    <col min="47" max="47" width="51.85546875" customWidth="1"/>
    <col min="48" max="48" width="15.140625" customWidth="1"/>
    <col min="50" max="50" width="15.7109375" bestFit="1" customWidth="1"/>
    <col min="51" max="51" width="13.85546875" style="44" bestFit="1" customWidth="1"/>
    <col min="52" max="52" width="8" style="44" bestFit="1" customWidth="1"/>
    <col min="53" max="53" width="10.28515625" style="44" bestFit="1" customWidth="1"/>
    <col min="54" max="54" width="8" style="44" bestFit="1" customWidth="1"/>
    <col min="55" max="55" width="13.85546875" bestFit="1" customWidth="1"/>
    <col min="59" max="59" width="13.85546875" bestFit="1" customWidth="1"/>
  </cols>
  <sheetData>
    <row r="1" spans="1:59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  <c r="X1" t="s">
        <v>70</v>
      </c>
      <c r="Y1" t="s">
        <v>71</v>
      </c>
      <c r="Z1" t="s">
        <v>72</v>
      </c>
      <c r="AA1" t="s">
        <v>73</v>
      </c>
      <c r="AB1" t="s">
        <v>74</v>
      </c>
      <c r="AC1" t="s">
        <v>75</v>
      </c>
      <c r="AD1" t="s">
        <v>76</v>
      </c>
      <c r="AE1" t="s">
        <v>77</v>
      </c>
      <c r="AF1" t="s">
        <v>78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90</v>
      </c>
      <c r="AS1" t="s">
        <v>91</v>
      </c>
      <c r="AU1" s="25" t="s">
        <v>440</v>
      </c>
      <c r="AW1" s="44" t="s">
        <v>447</v>
      </c>
      <c r="AX1" s="44" t="s">
        <v>451</v>
      </c>
      <c r="AY1" s="44" t="s">
        <v>448</v>
      </c>
      <c r="AZ1" s="44" t="s">
        <v>452</v>
      </c>
      <c r="BA1" s="44" t="s">
        <v>449</v>
      </c>
      <c r="BB1" s="44" t="s">
        <v>452</v>
      </c>
      <c r="BC1" s="44" t="s">
        <v>450</v>
      </c>
      <c r="BE1" s="44" t="s">
        <v>725</v>
      </c>
      <c r="BF1" s="44" t="s">
        <v>726</v>
      </c>
      <c r="BG1" s="44" t="s">
        <v>727</v>
      </c>
    </row>
    <row r="2" spans="1:59">
      <c r="A2">
        <v>2</v>
      </c>
      <c r="B2">
        <v>2019</v>
      </c>
      <c r="C2" t="s">
        <v>94</v>
      </c>
      <c r="D2">
        <v>304</v>
      </c>
      <c r="E2" t="s">
        <v>92</v>
      </c>
      <c r="F2" t="s">
        <v>93</v>
      </c>
      <c r="G2">
        <v>0</v>
      </c>
      <c r="H2">
        <v>775216</v>
      </c>
      <c r="I2">
        <v>17927956</v>
      </c>
      <c r="J2">
        <v>0</v>
      </c>
      <c r="K2">
        <v>77452</v>
      </c>
      <c r="L2">
        <v>2554884</v>
      </c>
      <c r="M2">
        <v>0</v>
      </c>
      <c r="N2">
        <v>41661</v>
      </c>
      <c r="O2">
        <v>1267241</v>
      </c>
      <c r="P2">
        <v>0</v>
      </c>
      <c r="Q2">
        <v>29263</v>
      </c>
      <c r="R2">
        <v>1931494</v>
      </c>
      <c r="S2">
        <v>0</v>
      </c>
      <c r="T2">
        <v>58914</v>
      </c>
      <c r="U2">
        <v>1214656</v>
      </c>
      <c r="V2">
        <v>0</v>
      </c>
      <c r="W2">
        <v>64267</v>
      </c>
      <c r="X2">
        <v>1476702</v>
      </c>
      <c r="Y2">
        <v>0</v>
      </c>
      <c r="Z2">
        <v>57450</v>
      </c>
      <c r="AA2">
        <v>969164</v>
      </c>
      <c r="AB2">
        <v>0</v>
      </c>
      <c r="AC2">
        <v>68562</v>
      </c>
      <c r="AD2">
        <v>1624302</v>
      </c>
      <c r="AE2">
        <v>0</v>
      </c>
      <c r="AF2">
        <v>48128</v>
      </c>
      <c r="AG2">
        <v>1232600</v>
      </c>
      <c r="AH2">
        <v>0</v>
      </c>
      <c r="AI2">
        <v>81348</v>
      </c>
      <c r="AJ2">
        <v>2220182</v>
      </c>
      <c r="AK2">
        <v>0</v>
      </c>
      <c r="AL2">
        <v>116893</v>
      </c>
      <c r="AM2">
        <v>1548679</v>
      </c>
      <c r="AN2">
        <v>0</v>
      </c>
      <c r="AO2">
        <v>77035</v>
      </c>
      <c r="AP2">
        <v>1049883</v>
      </c>
      <c r="AQ2">
        <v>0</v>
      </c>
      <c r="AR2">
        <v>54243</v>
      </c>
      <c r="AS2">
        <v>838169</v>
      </c>
      <c r="AU2" t="str">
        <f>VLOOKUP(C2,'参)HSコード'!$A$2:$B$3,2,FALSE)</f>
        <v>オゾン吸入器、酸素吸入器、エアゾール治療器、人工呼吸器その他の呼吸治療用機器</v>
      </c>
      <c r="AV2" t="str">
        <f>VLOOKUP(D2,'参）統計国名符号表'!$A$4:$B$285,2,FALSE)</f>
        <v>アメリカ合衆国</v>
      </c>
      <c r="AW2">
        <v>1</v>
      </c>
      <c r="AX2" t="str">
        <f t="shared" ref="AX2:AX35" si="0">AV2</f>
        <v>アメリカ合衆国</v>
      </c>
      <c r="AY2" s="46">
        <f t="shared" ref="AY2:AY35" si="1">(I2*1000)/100000000</f>
        <v>179.27956</v>
      </c>
      <c r="AZ2" s="64">
        <f t="shared" ref="AZ2:AZ35" si="2">AY2/SUM($AY$2:$AY$38)</f>
        <v>0.36425949700573207</v>
      </c>
      <c r="BA2" s="45">
        <f t="shared" ref="BA2:BA35" si="3">H2/1000</f>
        <v>775.21600000000001</v>
      </c>
      <c r="BB2" s="64">
        <f t="shared" ref="BB2:BB35" si="4">BA2/SUM($BA$2:$BA$38)</f>
        <v>0.19546954714382581</v>
      </c>
      <c r="BC2" s="47">
        <f t="shared" ref="BC2:BC35" si="5">(I2/H2)*1000</f>
        <v>23126.400899878226</v>
      </c>
      <c r="BE2" s="61">
        <f>SUM(AY2:AY35)</f>
        <v>492.17538999999994</v>
      </c>
      <c r="BF2" s="62">
        <f>SUM(BA2:BA35)</f>
        <v>3965.916999999999</v>
      </c>
      <c r="BG2" s="63">
        <f>(BE2*100000000)/(BF2*1000)</f>
        <v>12410.128351148045</v>
      </c>
    </row>
    <row r="3" spans="1:59">
      <c r="A3">
        <v>2</v>
      </c>
      <c r="B3">
        <v>2019</v>
      </c>
      <c r="C3" t="s">
        <v>94</v>
      </c>
      <c r="D3">
        <v>601</v>
      </c>
      <c r="E3" t="s">
        <v>92</v>
      </c>
      <c r="F3" t="s">
        <v>93</v>
      </c>
      <c r="G3">
        <v>0</v>
      </c>
      <c r="H3">
        <v>396860</v>
      </c>
      <c r="I3">
        <v>9322921</v>
      </c>
      <c r="J3">
        <v>0</v>
      </c>
      <c r="K3">
        <v>27342</v>
      </c>
      <c r="L3">
        <v>671617</v>
      </c>
      <c r="M3">
        <v>0</v>
      </c>
      <c r="N3">
        <v>33042</v>
      </c>
      <c r="O3">
        <v>789541</v>
      </c>
      <c r="P3">
        <v>0</v>
      </c>
      <c r="Q3">
        <v>35573</v>
      </c>
      <c r="R3">
        <v>810245</v>
      </c>
      <c r="S3">
        <v>0</v>
      </c>
      <c r="T3">
        <v>25100</v>
      </c>
      <c r="U3">
        <v>653349</v>
      </c>
      <c r="V3">
        <v>0</v>
      </c>
      <c r="W3">
        <v>41976</v>
      </c>
      <c r="X3">
        <v>989044</v>
      </c>
      <c r="Y3">
        <v>0</v>
      </c>
      <c r="Z3">
        <v>24040</v>
      </c>
      <c r="AA3">
        <v>610187</v>
      </c>
      <c r="AB3">
        <v>0</v>
      </c>
      <c r="AC3">
        <v>34716</v>
      </c>
      <c r="AD3">
        <v>828906</v>
      </c>
      <c r="AE3">
        <v>0</v>
      </c>
      <c r="AF3">
        <v>37137</v>
      </c>
      <c r="AG3">
        <v>739343</v>
      </c>
      <c r="AH3">
        <v>0</v>
      </c>
      <c r="AI3">
        <v>37501</v>
      </c>
      <c r="AJ3">
        <v>872157</v>
      </c>
      <c r="AK3">
        <v>0</v>
      </c>
      <c r="AL3">
        <v>38353</v>
      </c>
      <c r="AM3">
        <v>946889</v>
      </c>
      <c r="AN3">
        <v>0</v>
      </c>
      <c r="AO3">
        <v>31753</v>
      </c>
      <c r="AP3">
        <v>710972</v>
      </c>
      <c r="AQ3">
        <v>0</v>
      </c>
      <c r="AR3">
        <v>30327</v>
      </c>
      <c r="AS3">
        <v>700671</v>
      </c>
      <c r="AU3" t="str">
        <f>VLOOKUP(C3,'参)HSコード'!$A$2:$B$3,2,FALSE)</f>
        <v>オゾン吸入器、酸素吸入器、エアゾール治療器、人工呼吸器その他の呼吸治療用機器</v>
      </c>
      <c r="AV3" t="str">
        <f>VLOOKUP(D3,'参）統計国名符号表'!$A$4:$B$285,2,FALSE)</f>
        <v>オーストラリア</v>
      </c>
      <c r="AW3">
        <v>2</v>
      </c>
      <c r="AX3" t="str">
        <f t="shared" si="0"/>
        <v>オーストラリア</v>
      </c>
      <c r="AY3" s="46">
        <f t="shared" si="1"/>
        <v>93.229209999999995</v>
      </c>
      <c r="AZ3" s="64">
        <f t="shared" si="2"/>
        <v>0.18942273810155361</v>
      </c>
      <c r="BA3" s="45">
        <f t="shared" si="3"/>
        <v>396.86</v>
      </c>
      <c r="BB3" s="64">
        <f t="shared" si="4"/>
        <v>0.10006765144101606</v>
      </c>
      <c r="BC3" s="47">
        <f t="shared" si="5"/>
        <v>23491.712442674998</v>
      </c>
    </row>
    <row r="4" spans="1:59">
      <c r="A4">
        <v>2</v>
      </c>
      <c r="B4">
        <v>2019</v>
      </c>
      <c r="C4" t="s">
        <v>94</v>
      </c>
      <c r="D4">
        <v>105</v>
      </c>
      <c r="E4" t="s">
        <v>92</v>
      </c>
      <c r="F4" t="s">
        <v>93</v>
      </c>
      <c r="G4">
        <v>0</v>
      </c>
      <c r="H4">
        <v>1082699</v>
      </c>
      <c r="I4">
        <v>5539132</v>
      </c>
      <c r="J4">
        <v>0</v>
      </c>
      <c r="K4">
        <v>107515</v>
      </c>
      <c r="L4">
        <v>569965</v>
      </c>
      <c r="M4">
        <v>0</v>
      </c>
      <c r="N4">
        <v>74271</v>
      </c>
      <c r="O4">
        <v>342162</v>
      </c>
      <c r="P4">
        <v>0</v>
      </c>
      <c r="Q4">
        <v>94693</v>
      </c>
      <c r="R4">
        <v>417549</v>
      </c>
      <c r="S4">
        <v>0</v>
      </c>
      <c r="T4">
        <v>89773</v>
      </c>
      <c r="U4">
        <v>436977</v>
      </c>
      <c r="V4">
        <v>0</v>
      </c>
      <c r="W4">
        <v>78015</v>
      </c>
      <c r="X4">
        <v>427392</v>
      </c>
      <c r="Y4">
        <v>0</v>
      </c>
      <c r="Z4">
        <v>94665</v>
      </c>
      <c r="AA4">
        <v>484833</v>
      </c>
      <c r="AB4">
        <v>0</v>
      </c>
      <c r="AC4">
        <v>100512</v>
      </c>
      <c r="AD4">
        <v>603380</v>
      </c>
      <c r="AE4">
        <v>0</v>
      </c>
      <c r="AF4">
        <v>77765</v>
      </c>
      <c r="AG4">
        <v>519234</v>
      </c>
      <c r="AH4">
        <v>0</v>
      </c>
      <c r="AI4">
        <v>90275</v>
      </c>
      <c r="AJ4">
        <v>441075</v>
      </c>
      <c r="AK4">
        <v>0</v>
      </c>
      <c r="AL4">
        <v>87909</v>
      </c>
      <c r="AM4">
        <v>428559</v>
      </c>
      <c r="AN4">
        <v>0</v>
      </c>
      <c r="AO4">
        <v>98275</v>
      </c>
      <c r="AP4">
        <v>456594</v>
      </c>
      <c r="AQ4">
        <v>0</v>
      </c>
      <c r="AR4">
        <v>89031</v>
      </c>
      <c r="AS4">
        <v>411412</v>
      </c>
      <c r="AU4" t="str">
        <f>VLOOKUP(C4,'参)HSコード'!$A$2:$B$3,2,FALSE)</f>
        <v>オゾン吸入器、酸素吸入器、エアゾール治療器、人工呼吸器その他の呼吸治療用機器</v>
      </c>
      <c r="AV4" t="str">
        <f>VLOOKUP(D4,'参）統計国名符号表'!$A$4:$B$285,2,FALSE)</f>
        <v>中華人民共和国</v>
      </c>
      <c r="AW4">
        <v>3</v>
      </c>
      <c r="AX4" t="str">
        <f t="shared" si="0"/>
        <v>中華人民共和国</v>
      </c>
      <c r="AY4" s="46">
        <f t="shared" si="1"/>
        <v>55.39132</v>
      </c>
      <c r="AZ4" s="64">
        <f t="shared" si="2"/>
        <v>0.11254386368241616</v>
      </c>
      <c r="BA4" s="45">
        <f t="shared" si="3"/>
        <v>1082.6990000000001</v>
      </c>
      <c r="BB4" s="64">
        <f t="shared" si="4"/>
        <v>0.27300092261134068</v>
      </c>
      <c r="BC4" s="47">
        <f t="shared" si="5"/>
        <v>5116.0405615965283</v>
      </c>
    </row>
    <row r="5" spans="1:59">
      <c r="A5">
        <v>2</v>
      </c>
      <c r="B5">
        <v>2019</v>
      </c>
      <c r="C5" t="s">
        <v>94</v>
      </c>
      <c r="D5">
        <v>606</v>
      </c>
      <c r="E5" t="s">
        <v>92</v>
      </c>
      <c r="F5" t="s">
        <v>93</v>
      </c>
      <c r="G5">
        <v>0</v>
      </c>
      <c r="H5">
        <v>140903</v>
      </c>
      <c r="I5">
        <v>2509173</v>
      </c>
      <c r="J5">
        <v>0</v>
      </c>
      <c r="K5">
        <v>12409</v>
      </c>
      <c r="L5">
        <v>227879</v>
      </c>
      <c r="M5">
        <v>0</v>
      </c>
      <c r="N5">
        <v>12037</v>
      </c>
      <c r="O5">
        <v>219326</v>
      </c>
      <c r="P5">
        <v>0</v>
      </c>
      <c r="Q5">
        <v>6904</v>
      </c>
      <c r="R5">
        <v>120594</v>
      </c>
      <c r="S5">
        <v>0</v>
      </c>
      <c r="T5">
        <v>13995</v>
      </c>
      <c r="U5">
        <v>262063</v>
      </c>
      <c r="V5">
        <v>0</v>
      </c>
      <c r="W5">
        <v>12614</v>
      </c>
      <c r="X5">
        <v>234265</v>
      </c>
      <c r="Y5">
        <v>0</v>
      </c>
      <c r="Z5">
        <v>8226</v>
      </c>
      <c r="AA5">
        <v>138303</v>
      </c>
      <c r="AB5">
        <v>0</v>
      </c>
      <c r="AC5">
        <v>15519</v>
      </c>
      <c r="AD5">
        <v>268037</v>
      </c>
      <c r="AE5">
        <v>0</v>
      </c>
      <c r="AF5">
        <v>11472</v>
      </c>
      <c r="AG5">
        <v>198410</v>
      </c>
      <c r="AH5">
        <v>0</v>
      </c>
      <c r="AI5">
        <v>12902</v>
      </c>
      <c r="AJ5">
        <v>210970</v>
      </c>
      <c r="AK5">
        <v>0</v>
      </c>
      <c r="AL5">
        <v>10120</v>
      </c>
      <c r="AM5">
        <v>161366</v>
      </c>
      <c r="AN5">
        <v>0</v>
      </c>
      <c r="AO5">
        <v>11478</v>
      </c>
      <c r="AP5">
        <v>225003</v>
      </c>
      <c r="AQ5">
        <v>0</v>
      </c>
      <c r="AR5">
        <v>13227</v>
      </c>
      <c r="AS5">
        <v>242957</v>
      </c>
      <c r="AU5" t="str">
        <f>VLOOKUP(C5,'参)HSコード'!$A$2:$B$3,2,FALSE)</f>
        <v>オゾン吸入器、酸素吸入器、エアゾール治療器、人工呼吸器その他の呼吸治療用機器</v>
      </c>
      <c r="AV5" t="str">
        <f>VLOOKUP(D5,'参）統計国名符号表'!$A$4:$B$285,2,FALSE)</f>
        <v>ニュージーランド</v>
      </c>
      <c r="AW5">
        <v>4</v>
      </c>
      <c r="AX5" t="str">
        <f t="shared" si="0"/>
        <v>ニュージーランド</v>
      </c>
      <c r="AY5" s="46">
        <f t="shared" si="1"/>
        <v>25.091729999999998</v>
      </c>
      <c r="AZ5" s="64">
        <f t="shared" si="2"/>
        <v>5.0981277223146007E-2</v>
      </c>
      <c r="BA5" s="45">
        <f t="shared" si="3"/>
        <v>140.90299999999999</v>
      </c>
      <c r="BB5" s="64">
        <f t="shared" si="4"/>
        <v>3.5528479289909501E-2</v>
      </c>
      <c r="BC5" s="47">
        <f t="shared" si="5"/>
        <v>17807.803950235269</v>
      </c>
    </row>
    <row r="6" spans="1:59">
      <c r="A6">
        <v>2</v>
      </c>
      <c r="B6">
        <v>2019</v>
      </c>
      <c r="C6" t="s">
        <v>94</v>
      </c>
      <c r="D6">
        <v>213</v>
      </c>
      <c r="E6" t="s">
        <v>92</v>
      </c>
      <c r="F6" t="s">
        <v>93</v>
      </c>
      <c r="G6">
        <v>0</v>
      </c>
      <c r="H6">
        <v>80724</v>
      </c>
      <c r="I6">
        <v>1910721</v>
      </c>
      <c r="J6">
        <v>0</v>
      </c>
      <c r="K6">
        <v>6461</v>
      </c>
      <c r="L6">
        <v>141801</v>
      </c>
      <c r="M6">
        <v>0</v>
      </c>
      <c r="N6">
        <v>9562</v>
      </c>
      <c r="O6">
        <v>247394</v>
      </c>
      <c r="P6">
        <v>0</v>
      </c>
      <c r="Q6">
        <v>4546</v>
      </c>
      <c r="R6">
        <v>142093</v>
      </c>
      <c r="S6">
        <v>0</v>
      </c>
      <c r="T6">
        <v>4312</v>
      </c>
      <c r="U6">
        <v>87470</v>
      </c>
      <c r="V6">
        <v>0</v>
      </c>
      <c r="W6">
        <v>4994</v>
      </c>
      <c r="X6">
        <v>132866</v>
      </c>
      <c r="Y6">
        <v>0</v>
      </c>
      <c r="Z6">
        <v>4607</v>
      </c>
      <c r="AA6">
        <v>110248</v>
      </c>
      <c r="AB6">
        <v>0</v>
      </c>
      <c r="AC6">
        <v>6968</v>
      </c>
      <c r="AD6">
        <v>146523</v>
      </c>
      <c r="AE6">
        <v>0</v>
      </c>
      <c r="AF6">
        <v>12421</v>
      </c>
      <c r="AG6">
        <v>265625</v>
      </c>
      <c r="AH6">
        <v>0</v>
      </c>
      <c r="AI6">
        <v>7577</v>
      </c>
      <c r="AJ6">
        <v>188894</v>
      </c>
      <c r="AK6">
        <v>0</v>
      </c>
      <c r="AL6">
        <v>6286</v>
      </c>
      <c r="AM6">
        <v>163939</v>
      </c>
      <c r="AN6">
        <v>0</v>
      </c>
      <c r="AO6">
        <v>6176</v>
      </c>
      <c r="AP6">
        <v>141526</v>
      </c>
      <c r="AQ6">
        <v>0</v>
      </c>
      <c r="AR6">
        <v>6814</v>
      </c>
      <c r="AS6">
        <v>142342</v>
      </c>
      <c r="AU6" t="str">
        <f>VLOOKUP(C6,'参)HSコード'!$A$2:$B$3,2,FALSE)</f>
        <v>オゾン吸入器、酸素吸入器、エアゾール治療器、人工呼吸器その他の呼吸治療用機器</v>
      </c>
      <c r="AV6" t="str">
        <f>VLOOKUP(D6,'参）統計国名符号表'!$A$4:$B$285,2,FALSE)</f>
        <v>ドイツ</v>
      </c>
      <c r="AW6">
        <v>5</v>
      </c>
      <c r="AX6" t="str">
        <f t="shared" si="0"/>
        <v>ドイツ</v>
      </c>
      <c r="AY6" s="46">
        <f t="shared" si="1"/>
        <v>19.107209999999998</v>
      </c>
      <c r="AZ6" s="64">
        <f t="shared" si="2"/>
        <v>3.8821953287830994E-2</v>
      </c>
      <c r="BA6" s="45">
        <f t="shared" si="3"/>
        <v>80.724000000000004</v>
      </c>
      <c r="BB6" s="64">
        <f t="shared" si="4"/>
        <v>2.035443505247337E-2</v>
      </c>
      <c r="BC6" s="47">
        <f t="shared" si="5"/>
        <v>23669.800802735244</v>
      </c>
    </row>
    <row r="7" spans="1:59">
      <c r="A7">
        <v>2</v>
      </c>
      <c r="B7">
        <v>2019</v>
      </c>
      <c r="C7" t="s">
        <v>94</v>
      </c>
      <c r="D7">
        <v>203</v>
      </c>
      <c r="E7" t="s">
        <v>92</v>
      </c>
      <c r="F7" t="s">
        <v>93</v>
      </c>
      <c r="G7">
        <v>0</v>
      </c>
      <c r="H7">
        <v>48001</v>
      </c>
      <c r="I7">
        <v>1717646</v>
      </c>
      <c r="J7">
        <v>0</v>
      </c>
      <c r="K7">
        <v>3640</v>
      </c>
      <c r="L7">
        <v>209443</v>
      </c>
      <c r="M7">
        <v>0</v>
      </c>
      <c r="N7">
        <v>2532</v>
      </c>
      <c r="O7">
        <v>83154</v>
      </c>
      <c r="P7">
        <v>0</v>
      </c>
      <c r="Q7">
        <v>2515</v>
      </c>
      <c r="R7">
        <v>93370</v>
      </c>
      <c r="S7">
        <v>0</v>
      </c>
      <c r="T7">
        <v>2112</v>
      </c>
      <c r="U7">
        <v>46081</v>
      </c>
      <c r="V7">
        <v>0</v>
      </c>
      <c r="W7">
        <v>2337</v>
      </c>
      <c r="X7">
        <v>46365</v>
      </c>
      <c r="Y7">
        <v>0</v>
      </c>
      <c r="Z7">
        <v>2739</v>
      </c>
      <c r="AA7">
        <v>72735</v>
      </c>
      <c r="AB7">
        <v>0</v>
      </c>
      <c r="AC7">
        <v>4866</v>
      </c>
      <c r="AD7">
        <v>180633</v>
      </c>
      <c r="AE7">
        <v>0</v>
      </c>
      <c r="AF7">
        <v>3507</v>
      </c>
      <c r="AG7">
        <v>103588</v>
      </c>
      <c r="AH7">
        <v>0</v>
      </c>
      <c r="AI7">
        <v>7802</v>
      </c>
      <c r="AJ7">
        <v>284366</v>
      </c>
      <c r="AK7">
        <v>0</v>
      </c>
      <c r="AL7">
        <v>7423</v>
      </c>
      <c r="AM7">
        <v>226364</v>
      </c>
      <c r="AN7">
        <v>0</v>
      </c>
      <c r="AO7">
        <v>4614</v>
      </c>
      <c r="AP7">
        <v>183401</v>
      </c>
      <c r="AQ7">
        <v>0</v>
      </c>
      <c r="AR7">
        <v>3914</v>
      </c>
      <c r="AS7">
        <v>188146</v>
      </c>
      <c r="AU7" t="str">
        <f>VLOOKUP(C7,'参)HSコード'!$A$2:$B$3,2,FALSE)</f>
        <v>オゾン吸入器、酸素吸入器、エアゾール治療器、人工呼吸器その他の呼吸治療用機器</v>
      </c>
      <c r="AV7" t="str">
        <f>VLOOKUP(D7,'参）統計国名符号表'!$A$4:$B$285,2,FALSE)</f>
        <v>スウェーデン</v>
      </c>
      <c r="AW7">
        <v>6</v>
      </c>
      <c r="AX7" t="str">
        <f t="shared" si="0"/>
        <v>スウェーデン</v>
      </c>
      <c r="AY7" s="46">
        <f t="shared" si="1"/>
        <v>17.176459999999999</v>
      </c>
      <c r="AZ7" s="64">
        <f t="shared" si="2"/>
        <v>3.4899063116504057E-2</v>
      </c>
      <c r="BA7" s="45">
        <f t="shared" si="3"/>
        <v>48.000999999999998</v>
      </c>
      <c r="BB7" s="64">
        <f t="shared" si="4"/>
        <v>1.2103379874061916E-2</v>
      </c>
      <c r="BC7" s="47">
        <f t="shared" si="5"/>
        <v>35783.546176121337</v>
      </c>
    </row>
    <row r="8" spans="1:59">
      <c r="A8">
        <v>2</v>
      </c>
      <c r="B8">
        <v>2019</v>
      </c>
      <c r="C8" t="s">
        <v>94</v>
      </c>
      <c r="D8">
        <v>305</v>
      </c>
      <c r="E8" t="s">
        <v>92</v>
      </c>
      <c r="F8" t="s">
        <v>93</v>
      </c>
      <c r="G8">
        <v>0</v>
      </c>
      <c r="H8">
        <v>228388</v>
      </c>
      <c r="I8">
        <v>1387885</v>
      </c>
      <c r="J8">
        <v>0</v>
      </c>
      <c r="K8">
        <v>13897</v>
      </c>
      <c r="L8">
        <v>66275</v>
      </c>
      <c r="M8">
        <v>0</v>
      </c>
      <c r="N8">
        <v>19043</v>
      </c>
      <c r="O8">
        <v>119056</v>
      </c>
      <c r="P8">
        <v>0</v>
      </c>
      <c r="Q8">
        <v>18268</v>
      </c>
      <c r="R8">
        <v>96612</v>
      </c>
      <c r="S8">
        <v>0</v>
      </c>
      <c r="T8">
        <v>16387</v>
      </c>
      <c r="U8">
        <v>95510</v>
      </c>
      <c r="V8">
        <v>0</v>
      </c>
      <c r="W8">
        <v>18355</v>
      </c>
      <c r="X8">
        <v>90032</v>
      </c>
      <c r="Y8">
        <v>0</v>
      </c>
      <c r="Z8">
        <v>19724</v>
      </c>
      <c r="AA8">
        <v>125562</v>
      </c>
      <c r="AB8">
        <v>0</v>
      </c>
      <c r="AC8">
        <v>21391</v>
      </c>
      <c r="AD8">
        <v>143654</v>
      </c>
      <c r="AE8">
        <v>0</v>
      </c>
      <c r="AF8">
        <v>28442</v>
      </c>
      <c r="AG8">
        <v>102404</v>
      </c>
      <c r="AH8">
        <v>0</v>
      </c>
      <c r="AI8">
        <v>21865</v>
      </c>
      <c r="AJ8">
        <v>118681</v>
      </c>
      <c r="AK8">
        <v>0</v>
      </c>
      <c r="AL8">
        <v>21381</v>
      </c>
      <c r="AM8">
        <v>132953</v>
      </c>
      <c r="AN8">
        <v>0</v>
      </c>
      <c r="AO8">
        <v>15198</v>
      </c>
      <c r="AP8">
        <v>196773</v>
      </c>
      <c r="AQ8">
        <v>0</v>
      </c>
      <c r="AR8">
        <v>14437</v>
      </c>
      <c r="AS8">
        <v>100373</v>
      </c>
      <c r="AU8" t="str">
        <f>VLOOKUP(C8,'参)HSコード'!$A$2:$B$3,2,FALSE)</f>
        <v>オゾン吸入器、酸素吸入器、エアゾール治療器、人工呼吸器その他の呼吸治療用機器</v>
      </c>
      <c r="AV8" t="str">
        <f>VLOOKUP(D8,'参）統計国名符号表'!$A$4:$B$285,2,FALSE)</f>
        <v>メキシコ</v>
      </c>
      <c r="AW8">
        <v>7</v>
      </c>
      <c r="AX8" t="str">
        <f t="shared" si="0"/>
        <v>メキシコ</v>
      </c>
      <c r="AY8" s="46">
        <f t="shared" si="1"/>
        <v>13.87885</v>
      </c>
      <c r="AZ8" s="64">
        <f t="shared" si="2"/>
        <v>2.8198992233236207E-2</v>
      </c>
      <c r="BA8" s="45">
        <f t="shared" si="3"/>
        <v>228.38800000000001</v>
      </c>
      <c r="BB8" s="64">
        <f t="shared" si="4"/>
        <v>5.7587690312227935E-2</v>
      </c>
      <c r="BC8" s="47">
        <f t="shared" si="5"/>
        <v>6076.8735660367447</v>
      </c>
    </row>
    <row r="9" spans="1:59">
      <c r="A9">
        <v>2</v>
      </c>
      <c r="B9">
        <v>2019</v>
      </c>
      <c r="C9" t="s">
        <v>94</v>
      </c>
      <c r="D9">
        <v>237</v>
      </c>
      <c r="E9" t="s">
        <v>92</v>
      </c>
      <c r="F9" t="s">
        <v>93</v>
      </c>
      <c r="G9">
        <v>0</v>
      </c>
      <c r="H9">
        <v>402606</v>
      </c>
      <c r="I9">
        <v>1214340</v>
      </c>
      <c r="J9">
        <v>0</v>
      </c>
      <c r="K9">
        <v>26538</v>
      </c>
      <c r="L9">
        <v>76857</v>
      </c>
      <c r="M9">
        <v>0</v>
      </c>
      <c r="N9">
        <v>30327</v>
      </c>
      <c r="O9">
        <v>121509</v>
      </c>
      <c r="P9">
        <v>0</v>
      </c>
      <c r="Q9">
        <v>39034</v>
      </c>
      <c r="R9">
        <v>101549</v>
      </c>
      <c r="S9">
        <v>0</v>
      </c>
      <c r="T9">
        <v>35075</v>
      </c>
      <c r="U9">
        <v>111970</v>
      </c>
      <c r="V9">
        <v>0</v>
      </c>
      <c r="W9">
        <v>44757</v>
      </c>
      <c r="X9">
        <v>120729</v>
      </c>
      <c r="Y9">
        <v>0</v>
      </c>
      <c r="Z9">
        <v>30853</v>
      </c>
      <c r="AA9">
        <v>94586</v>
      </c>
      <c r="AB9">
        <v>0</v>
      </c>
      <c r="AC9">
        <v>26832</v>
      </c>
      <c r="AD9">
        <v>82430</v>
      </c>
      <c r="AE9">
        <v>0</v>
      </c>
      <c r="AF9">
        <v>42389</v>
      </c>
      <c r="AG9">
        <v>100807</v>
      </c>
      <c r="AH9">
        <v>0</v>
      </c>
      <c r="AI9">
        <v>45766</v>
      </c>
      <c r="AJ9">
        <v>128548</v>
      </c>
      <c r="AK9">
        <v>0</v>
      </c>
      <c r="AL9">
        <v>29337</v>
      </c>
      <c r="AM9">
        <v>106718</v>
      </c>
      <c r="AN9">
        <v>0</v>
      </c>
      <c r="AO9">
        <v>22570</v>
      </c>
      <c r="AP9">
        <v>66953</v>
      </c>
      <c r="AQ9">
        <v>0</v>
      </c>
      <c r="AR9">
        <v>29128</v>
      </c>
      <c r="AS9">
        <v>101684</v>
      </c>
      <c r="AU9" t="str">
        <f>VLOOKUP(C9,'参)HSコード'!$A$2:$B$3,2,FALSE)</f>
        <v>オゾン吸入器、酸素吸入器、エアゾール治療器、人工呼吸器その他の呼吸治療用機器</v>
      </c>
      <c r="AV9" t="str">
        <f>VLOOKUP(D9,'参）統計国名符号表'!$A$4:$B$285,2,FALSE)</f>
        <v>リトアニア</v>
      </c>
      <c r="AW9">
        <v>8</v>
      </c>
      <c r="AX9" t="str">
        <f t="shared" si="0"/>
        <v>リトアニア</v>
      </c>
      <c r="AY9" s="46">
        <f t="shared" si="1"/>
        <v>12.1434</v>
      </c>
      <c r="AZ9" s="64">
        <f t="shared" si="2"/>
        <v>2.4672911825193052E-2</v>
      </c>
      <c r="BA9" s="45">
        <f t="shared" si="3"/>
        <v>402.60599999999999</v>
      </c>
      <c r="BB9" s="64">
        <f t="shared" si="4"/>
        <v>0.10151649668916422</v>
      </c>
      <c r="BC9" s="47">
        <f t="shared" si="5"/>
        <v>3016.1994605147465</v>
      </c>
    </row>
    <row r="10" spans="1:59">
      <c r="A10">
        <v>2</v>
      </c>
      <c r="B10">
        <v>2019</v>
      </c>
      <c r="C10" t="s">
        <v>94</v>
      </c>
      <c r="D10">
        <v>220</v>
      </c>
      <c r="E10" t="s">
        <v>92</v>
      </c>
      <c r="F10" t="s">
        <v>93</v>
      </c>
      <c r="G10">
        <v>0</v>
      </c>
      <c r="H10">
        <v>220326</v>
      </c>
      <c r="I10">
        <v>1193511</v>
      </c>
      <c r="J10">
        <v>0</v>
      </c>
      <c r="K10">
        <v>18056</v>
      </c>
      <c r="L10">
        <v>109134</v>
      </c>
      <c r="M10">
        <v>0</v>
      </c>
      <c r="N10">
        <v>8711</v>
      </c>
      <c r="O10">
        <v>69160</v>
      </c>
      <c r="P10">
        <v>0</v>
      </c>
      <c r="Q10">
        <v>6595</v>
      </c>
      <c r="R10">
        <v>50320</v>
      </c>
      <c r="S10">
        <v>0</v>
      </c>
      <c r="T10">
        <v>28493</v>
      </c>
      <c r="U10">
        <v>215629</v>
      </c>
      <c r="V10">
        <v>0</v>
      </c>
      <c r="W10">
        <v>25650</v>
      </c>
      <c r="X10">
        <v>155459</v>
      </c>
      <c r="Y10">
        <v>0</v>
      </c>
      <c r="Z10">
        <v>29121</v>
      </c>
      <c r="AA10">
        <v>173648</v>
      </c>
      <c r="AB10">
        <v>0</v>
      </c>
      <c r="AC10">
        <v>22183</v>
      </c>
      <c r="AD10">
        <v>84133</v>
      </c>
      <c r="AE10">
        <v>0</v>
      </c>
      <c r="AF10">
        <v>14767</v>
      </c>
      <c r="AG10">
        <v>84686</v>
      </c>
      <c r="AH10">
        <v>0</v>
      </c>
      <c r="AI10">
        <v>18608</v>
      </c>
      <c r="AJ10">
        <v>72856</v>
      </c>
      <c r="AK10">
        <v>0</v>
      </c>
      <c r="AL10">
        <v>22443</v>
      </c>
      <c r="AM10">
        <v>86038</v>
      </c>
      <c r="AN10">
        <v>0</v>
      </c>
      <c r="AO10">
        <v>18658</v>
      </c>
      <c r="AP10">
        <v>67741</v>
      </c>
      <c r="AQ10">
        <v>0</v>
      </c>
      <c r="AR10">
        <v>7041</v>
      </c>
      <c r="AS10">
        <v>24707</v>
      </c>
      <c r="AU10" t="str">
        <f>VLOOKUP(C10,'参)HSコード'!$A$2:$B$3,2,FALSE)</f>
        <v>オゾン吸入器、酸素吸入器、エアゾール治療器、人工呼吸器その他の呼吸治療用機器</v>
      </c>
      <c r="AV10" t="str">
        <f>VLOOKUP(D10,'参）統計国名符号表'!$A$4:$B$285,2,FALSE)</f>
        <v>イタリア</v>
      </c>
      <c r="AW10">
        <v>9</v>
      </c>
      <c r="AX10" t="str">
        <f t="shared" si="0"/>
        <v>イタリア</v>
      </c>
      <c r="AY10" s="46">
        <f t="shared" si="1"/>
        <v>11.93511</v>
      </c>
      <c r="AZ10" s="64">
        <f t="shared" si="2"/>
        <v>2.4249709031571046E-2</v>
      </c>
      <c r="BA10" s="45">
        <f t="shared" si="3"/>
        <v>220.32599999999999</v>
      </c>
      <c r="BB10" s="64">
        <f t="shared" si="4"/>
        <v>5.5554869151321129E-2</v>
      </c>
      <c r="BC10" s="47">
        <f t="shared" si="5"/>
        <v>5417.0229568911527</v>
      </c>
    </row>
    <row r="11" spans="1:59">
      <c r="A11">
        <v>2</v>
      </c>
      <c r="B11">
        <v>2019</v>
      </c>
      <c r="C11" t="s">
        <v>94</v>
      </c>
      <c r="D11">
        <v>215</v>
      </c>
      <c r="E11" t="s">
        <v>92</v>
      </c>
      <c r="F11" t="s">
        <v>93</v>
      </c>
      <c r="G11">
        <v>0</v>
      </c>
      <c r="H11">
        <v>22172</v>
      </c>
      <c r="I11">
        <v>1080896</v>
      </c>
      <c r="J11">
        <v>0</v>
      </c>
      <c r="K11">
        <v>3151</v>
      </c>
      <c r="L11">
        <v>184665</v>
      </c>
      <c r="M11">
        <v>0</v>
      </c>
      <c r="N11">
        <v>2243</v>
      </c>
      <c r="O11">
        <v>79880</v>
      </c>
      <c r="P11">
        <v>0</v>
      </c>
      <c r="Q11">
        <v>1439</v>
      </c>
      <c r="R11">
        <v>109410</v>
      </c>
      <c r="S11">
        <v>0</v>
      </c>
      <c r="T11">
        <v>2911</v>
      </c>
      <c r="U11">
        <v>153371</v>
      </c>
      <c r="V11">
        <v>0</v>
      </c>
      <c r="W11">
        <v>2394</v>
      </c>
      <c r="X11">
        <v>107187</v>
      </c>
      <c r="Y11">
        <v>0</v>
      </c>
      <c r="Z11">
        <v>1478</v>
      </c>
      <c r="AA11">
        <v>105911</v>
      </c>
      <c r="AB11">
        <v>0</v>
      </c>
      <c r="AC11">
        <v>1078</v>
      </c>
      <c r="AD11">
        <v>41002</v>
      </c>
      <c r="AE11">
        <v>0</v>
      </c>
      <c r="AF11">
        <v>2025</v>
      </c>
      <c r="AG11">
        <v>59543</v>
      </c>
      <c r="AH11">
        <v>0</v>
      </c>
      <c r="AI11">
        <v>340</v>
      </c>
      <c r="AJ11">
        <v>14939</v>
      </c>
      <c r="AK11">
        <v>0</v>
      </c>
      <c r="AL11">
        <v>1087</v>
      </c>
      <c r="AM11">
        <v>19979</v>
      </c>
      <c r="AN11">
        <v>0</v>
      </c>
      <c r="AO11">
        <v>804</v>
      </c>
      <c r="AP11">
        <v>77263</v>
      </c>
      <c r="AQ11">
        <v>0</v>
      </c>
      <c r="AR11">
        <v>3222</v>
      </c>
      <c r="AS11">
        <v>127746</v>
      </c>
      <c r="AU11" t="str">
        <f>VLOOKUP(C11,'参)HSコード'!$A$2:$B$3,2,FALSE)</f>
        <v>オゾン吸入器、酸素吸入器、エアゾール治療器、人工呼吸器その他の呼吸治療用機器</v>
      </c>
      <c r="AV11" t="str">
        <f>VLOOKUP(D11,'参）統計国名符号表'!$A$4:$B$285,2,FALSE)</f>
        <v>スイス</v>
      </c>
      <c r="AW11">
        <v>10</v>
      </c>
      <c r="AX11" t="str">
        <f t="shared" si="0"/>
        <v>スイス</v>
      </c>
      <c r="AY11" s="46">
        <f t="shared" si="1"/>
        <v>10.808960000000001</v>
      </c>
      <c r="AZ11" s="64">
        <f t="shared" si="2"/>
        <v>2.1961601940316443E-2</v>
      </c>
      <c r="BA11" s="45">
        <f t="shared" si="3"/>
        <v>22.172000000000001</v>
      </c>
      <c r="BB11" s="64">
        <f t="shared" si="4"/>
        <v>5.5906364152351158E-3</v>
      </c>
      <c r="BC11" s="47">
        <f t="shared" si="5"/>
        <v>48750.496121233984</v>
      </c>
    </row>
    <row r="12" spans="1:59">
      <c r="A12">
        <v>2</v>
      </c>
      <c r="B12">
        <v>2019</v>
      </c>
      <c r="C12" t="s">
        <v>94</v>
      </c>
      <c r="D12">
        <v>206</v>
      </c>
      <c r="E12" t="s">
        <v>92</v>
      </c>
      <c r="F12" t="s">
        <v>93</v>
      </c>
      <c r="G12">
        <v>0</v>
      </c>
      <c r="H12">
        <v>21069</v>
      </c>
      <c r="I12">
        <v>1072313</v>
      </c>
      <c r="J12">
        <v>0</v>
      </c>
      <c r="K12">
        <v>533</v>
      </c>
      <c r="L12">
        <v>19556</v>
      </c>
      <c r="M12">
        <v>0</v>
      </c>
      <c r="N12">
        <v>5108</v>
      </c>
      <c r="O12">
        <v>336204</v>
      </c>
      <c r="P12">
        <v>0</v>
      </c>
      <c r="Q12">
        <v>4139</v>
      </c>
      <c r="R12">
        <v>280782</v>
      </c>
      <c r="S12">
        <v>0</v>
      </c>
      <c r="T12">
        <v>573</v>
      </c>
      <c r="U12">
        <v>37878</v>
      </c>
      <c r="V12">
        <v>0</v>
      </c>
      <c r="W12">
        <v>596</v>
      </c>
      <c r="X12">
        <v>31687</v>
      </c>
      <c r="Y12">
        <v>0</v>
      </c>
      <c r="Z12">
        <v>201</v>
      </c>
      <c r="AA12">
        <v>19484</v>
      </c>
      <c r="AB12">
        <v>0</v>
      </c>
      <c r="AC12">
        <v>912</v>
      </c>
      <c r="AD12">
        <v>37071</v>
      </c>
      <c r="AE12">
        <v>0</v>
      </c>
      <c r="AF12">
        <v>4227</v>
      </c>
      <c r="AG12">
        <v>134583</v>
      </c>
      <c r="AH12">
        <v>0</v>
      </c>
      <c r="AI12">
        <v>822</v>
      </c>
      <c r="AJ12">
        <v>35899</v>
      </c>
      <c r="AK12">
        <v>0</v>
      </c>
      <c r="AL12">
        <v>309</v>
      </c>
      <c r="AM12">
        <v>19072</v>
      </c>
      <c r="AN12">
        <v>0</v>
      </c>
      <c r="AO12">
        <v>1080</v>
      </c>
      <c r="AP12">
        <v>35117</v>
      </c>
      <c r="AQ12">
        <v>0</v>
      </c>
      <c r="AR12">
        <v>2569</v>
      </c>
      <c r="AS12">
        <v>84980</v>
      </c>
      <c r="AU12" t="str">
        <f>VLOOKUP(C12,'参)HSコード'!$A$2:$B$3,2,FALSE)</f>
        <v>オゾン吸入器、酸素吸入器、エアゾール治療器、人工呼吸器その他の呼吸治療用機器</v>
      </c>
      <c r="AV12" t="str">
        <f>VLOOKUP(D12,'参）統計国名符号表'!$A$4:$B$285,2,FALSE)</f>
        <v>アイルランド</v>
      </c>
      <c r="AW12">
        <v>12</v>
      </c>
      <c r="AX12" t="str">
        <f t="shared" si="0"/>
        <v>アイルランド</v>
      </c>
      <c r="AY12" s="46">
        <f t="shared" si="1"/>
        <v>10.723129999999999</v>
      </c>
      <c r="AZ12" s="64">
        <f t="shared" si="2"/>
        <v>2.178721288766592E-2</v>
      </c>
      <c r="BA12" s="45">
        <f t="shared" si="3"/>
        <v>21.068999999999999</v>
      </c>
      <c r="BB12" s="64">
        <f t="shared" si="4"/>
        <v>5.3125166260413427E-3</v>
      </c>
      <c r="BC12" s="47">
        <f t="shared" si="5"/>
        <v>50895.296407043526</v>
      </c>
    </row>
    <row r="13" spans="1:59">
      <c r="A13">
        <v>2</v>
      </c>
      <c r="B13">
        <v>2019</v>
      </c>
      <c r="C13" t="s">
        <v>94</v>
      </c>
      <c r="D13">
        <v>112</v>
      </c>
      <c r="E13" t="s">
        <v>92</v>
      </c>
      <c r="F13" t="s">
        <v>93</v>
      </c>
      <c r="G13">
        <v>0</v>
      </c>
      <c r="H13">
        <v>39438</v>
      </c>
      <c r="I13">
        <v>926513</v>
      </c>
      <c r="J13">
        <v>0</v>
      </c>
      <c r="K13">
        <v>2723</v>
      </c>
      <c r="L13">
        <v>61257</v>
      </c>
      <c r="M13">
        <v>0</v>
      </c>
      <c r="N13">
        <v>3825</v>
      </c>
      <c r="O13">
        <v>82598</v>
      </c>
      <c r="P13">
        <v>0</v>
      </c>
      <c r="Q13">
        <v>1007</v>
      </c>
      <c r="R13">
        <v>25444</v>
      </c>
      <c r="S13">
        <v>0</v>
      </c>
      <c r="T13">
        <v>1591</v>
      </c>
      <c r="U13">
        <v>48843</v>
      </c>
      <c r="V13">
        <v>0</v>
      </c>
      <c r="W13">
        <v>3206</v>
      </c>
      <c r="X13">
        <v>79487</v>
      </c>
      <c r="Y13">
        <v>0</v>
      </c>
      <c r="Z13">
        <v>3544</v>
      </c>
      <c r="AA13">
        <v>85842</v>
      </c>
      <c r="AB13">
        <v>0</v>
      </c>
      <c r="AC13">
        <v>3271</v>
      </c>
      <c r="AD13">
        <v>76752</v>
      </c>
      <c r="AE13">
        <v>0</v>
      </c>
      <c r="AF13">
        <v>2749</v>
      </c>
      <c r="AG13">
        <v>64846</v>
      </c>
      <c r="AH13">
        <v>0</v>
      </c>
      <c r="AI13">
        <v>2820</v>
      </c>
      <c r="AJ13">
        <v>65388</v>
      </c>
      <c r="AK13">
        <v>0</v>
      </c>
      <c r="AL13">
        <v>4771</v>
      </c>
      <c r="AM13">
        <v>120721</v>
      </c>
      <c r="AN13">
        <v>0</v>
      </c>
      <c r="AO13">
        <v>6772</v>
      </c>
      <c r="AP13">
        <v>144524</v>
      </c>
      <c r="AQ13">
        <v>0</v>
      </c>
      <c r="AR13">
        <v>3159</v>
      </c>
      <c r="AS13">
        <v>70811</v>
      </c>
      <c r="AU13" t="str">
        <f>VLOOKUP(C13,'参)HSコード'!$A$2:$B$3,2,FALSE)</f>
        <v>オゾン吸入器、酸素吸入器、エアゾール治療器、人工呼吸器その他の呼吸治療用機器</v>
      </c>
      <c r="AV13" t="str">
        <f>VLOOKUP(D13,'参）統計国名符号表'!$A$4:$B$285,2,FALSE)</f>
        <v>シンガポール</v>
      </c>
      <c r="AW13">
        <v>13</v>
      </c>
      <c r="AX13" t="str">
        <f t="shared" si="0"/>
        <v>シンガポール</v>
      </c>
      <c r="AY13" s="46">
        <f t="shared" si="1"/>
        <v>9.2651299999999992</v>
      </c>
      <c r="AZ13" s="64">
        <f t="shared" si="2"/>
        <v>1.8824854286192572E-2</v>
      </c>
      <c r="BA13" s="45">
        <f t="shared" si="3"/>
        <v>39.438000000000002</v>
      </c>
      <c r="BB13" s="64">
        <f t="shared" si="4"/>
        <v>9.944232317519508E-3</v>
      </c>
      <c r="BC13" s="47">
        <f t="shared" si="5"/>
        <v>23492.900248491304</v>
      </c>
    </row>
    <row r="14" spans="1:59">
      <c r="A14">
        <v>2</v>
      </c>
      <c r="B14">
        <v>2019</v>
      </c>
      <c r="C14" t="s">
        <v>94</v>
      </c>
      <c r="D14">
        <v>106</v>
      </c>
      <c r="E14" t="s">
        <v>92</v>
      </c>
      <c r="F14" t="s">
        <v>93</v>
      </c>
      <c r="G14">
        <v>0</v>
      </c>
      <c r="H14">
        <v>150857</v>
      </c>
      <c r="I14">
        <v>646972</v>
      </c>
      <c r="J14">
        <v>0</v>
      </c>
      <c r="K14">
        <v>11455</v>
      </c>
      <c r="L14">
        <v>64201</v>
      </c>
      <c r="M14">
        <v>0</v>
      </c>
      <c r="N14">
        <v>13019</v>
      </c>
      <c r="O14">
        <v>59430</v>
      </c>
      <c r="P14">
        <v>0</v>
      </c>
      <c r="Q14">
        <v>9298</v>
      </c>
      <c r="R14">
        <v>36263</v>
      </c>
      <c r="S14">
        <v>0</v>
      </c>
      <c r="T14">
        <v>21884</v>
      </c>
      <c r="U14">
        <v>78873</v>
      </c>
      <c r="V14">
        <v>0</v>
      </c>
      <c r="W14">
        <v>16123</v>
      </c>
      <c r="X14">
        <v>60206</v>
      </c>
      <c r="Y14">
        <v>0</v>
      </c>
      <c r="Z14">
        <v>7450</v>
      </c>
      <c r="AA14">
        <v>60055</v>
      </c>
      <c r="AB14">
        <v>0</v>
      </c>
      <c r="AC14">
        <v>18979</v>
      </c>
      <c r="AD14">
        <v>65940</v>
      </c>
      <c r="AE14">
        <v>0</v>
      </c>
      <c r="AF14">
        <v>10207</v>
      </c>
      <c r="AG14">
        <v>56902</v>
      </c>
      <c r="AH14">
        <v>0</v>
      </c>
      <c r="AI14">
        <v>11703</v>
      </c>
      <c r="AJ14">
        <v>43255</v>
      </c>
      <c r="AK14">
        <v>0</v>
      </c>
      <c r="AL14">
        <v>6236</v>
      </c>
      <c r="AM14">
        <v>29544</v>
      </c>
      <c r="AN14">
        <v>0</v>
      </c>
      <c r="AO14">
        <v>13837</v>
      </c>
      <c r="AP14">
        <v>40696</v>
      </c>
      <c r="AQ14">
        <v>0</v>
      </c>
      <c r="AR14">
        <v>10666</v>
      </c>
      <c r="AS14">
        <v>51607</v>
      </c>
      <c r="AU14" t="str">
        <f>VLOOKUP(C14,'参)HSコード'!$A$2:$B$3,2,FALSE)</f>
        <v>オゾン吸入器、酸素吸入器、エアゾール治療器、人工呼吸器その他の呼吸治療用機器</v>
      </c>
      <c r="AV14" t="str">
        <f>VLOOKUP(D14,'参）統計国名符号表'!$A$4:$B$285,2,FALSE)</f>
        <v>台湾</v>
      </c>
      <c r="AW14">
        <v>14</v>
      </c>
      <c r="AX14" t="str">
        <f t="shared" si="0"/>
        <v>台湾</v>
      </c>
      <c r="AY14" s="46">
        <f t="shared" si="1"/>
        <v>6.4697199999999997</v>
      </c>
      <c r="AZ14" s="64">
        <f t="shared" si="2"/>
        <v>1.3145151365654428E-2</v>
      </c>
      <c r="BA14" s="45">
        <f t="shared" si="3"/>
        <v>150.857</v>
      </c>
      <c r="BB14" s="64">
        <f t="shared" si="4"/>
        <v>3.8038365401999091E-2</v>
      </c>
      <c r="BC14" s="47">
        <f t="shared" si="5"/>
        <v>4288.6442127312612</v>
      </c>
    </row>
    <row r="15" spans="1:59">
      <c r="A15">
        <v>2</v>
      </c>
      <c r="B15">
        <v>2019</v>
      </c>
      <c r="C15" t="s">
        <v>94</v>
      </c>
      <c r="D15">
        <v>245</v>
      </c>
      <c r="E15" t="s">
        <v>92</v>
      </c>
      <c r="F15" t="s">
        <v>93</v>
      </c>
      <c r="G15">
        <v>0</v>
      </c>
      <c r="H15">
        <v>35414</v>
      </c>
      <c r="I15">
        <v>587474</v>
      </c>
      <c r="J15">
        <v>0</v>
      </c>
      <c r="K15">
        <v>3506</v>
      </c>
      <c r="L15">
        <v>43825</v>
      </c>
      <c r="M15">
        <v>0</v>
      </c>
      <c r="N15">
        <v>1596</v>
      </c>
      <c r="O15">
        <v>26421</v>
      </c>
      <c r="P15">
        <v>0</v>
      </c>
      <c r="Q15">
        <v>2581</v>
      </c>
      <c r="R15">
        <v>42308</v>
      </c>
      <c r="S15">
        <v>0</v>
      </c>
      <c r="T15">
        <v>4611</v>
      </c>
      <c r="U15">
        <v>67504</v>
      </c>
      <c r="V15">
        <v>0</v>
      </c>
      <c r="W15">
        <v>1778</v>
      </c>
      <c r="X15">
        <v>28341</v>
      </c>
      <c r="Y15">
        <v>0</v>
      </c>
      <c r="Z15">
        <v>4135</v>
      </c>
      <c r="AA15">
        <v>83490</v>
      </c>
      <c r="AB15">
        <v>0</v>
      </c>
      <c r="AC15">
        <v>902</v>
      </c>
      <c r="AD15">
        <v>5859</v>
      </c>
      <c r="AE15">
        <v>0</v>
      </c>
      <c r="AF15">
        <v>3338</v>
      </c>
      <c r="AG15">
        <v>62731</v>
      </c>
      <c r="AH15">
        <v>0</v>
      </c>
      <c r="AI15">
        <v>3755</v>
      </c>
      <c r="AJ15">
        <v>66173</v>
      </c>
      <c r="AK15">
        <v>0</v>
      </c>
      <c r="AL15">
        <v>2559</v>
      </c>
      <c r="AM15">
        <v>48042</v>
      </c>
      <c r="AN15">
        <v>0</v>
      </c>
      <c r="AO15">
        <v>2156</v>
      </c>
      <c r="AP15">
        <v>31231</v>
      </c>
      <c r="AQ15">
        <v>0</v>
      </c>
      <c r="AR15">
        <v>4497</v>
      </c>
      <c r="AS15">
        <v>81549</v>
      </c>
      <c r="AU15" t="str">
        <f>VLOOKUP(C15,'参)HSコード'!$A$2:$B$3,2,FALSE)</f>
        <v>オゾン吸入器、酸素吸入器、エアゾール治療器、人工呼吸器その他の呼吸治療用機器</v>
      </c>
      <c r="AV15" t="str">
        <f>VLOOKUP(D15,'参）統計国名符号表'!$A$4:$B$285,2,FALSE)</f>
        <v>チェコ</v>
      </c>
      <c r="AW15">
        <v>15</v>
      </c>
      <c r="AX15" t="str">
        <f t="shared" si="0"/>
        <v>チェコ</v>
      </c>
      <c r="AY15" s="46">
        <f t="shared" si="1"/>
        <v>5.8747400000000001</v>
      </c>
      <c r="AZ15" s="64">
        <f t="shared" si="2"/>
        <v>1.1936273367914639E-2</v>
      </c>
      <c r="BA15" s="45">
        <f t="shared" si="3"/>
        <v>35.414000000000001</v>
      </c>
      <c r="BB15" s="64">
        <f t="shared" si="4"/>
        <v>8.929586776526088E-3</v>
      </c>
      <c r="BC15" s="47">
        <f t="shared" si="5"/>
        <v>16588.750211780654</v>
      </c>
    </row>
    <row r="16" spans="1:59">
      <c r="A16">
        <v>2</v>
      </c>
      <c r="B16">
        <v>2019</v>
      </c>
      <c r="C16" t="s">
        <v>94</v>
      </c>
      <c r="D16">
        <v>113</v>
      </c>
      <c r="E16" t="s">
        <v>92</v>
      </c>
      <c r="F16" t="s">
        <v>93</v>
      </c>
      <c r="G16">
        <v>0</v>
      </c>
      <c r="H16">
        <v>44366</v>
      </c>
      <c r="I16">
        <v>448274</v>
      </c>
      <c r="J16">
        <v>0</v>
      </c>
      <c r="K16">
        <v>2152</v>
      </c>
      <c r="L16">
        <v>30712</v>
      </c>
      <c r="M16">
        <v>0</v>
      </c>
      <c r="N16">
        <v>3759</v>
      </c>
      <c r="O16">
        <v>47231</v>
      </c>
      <c r="P16">
        <v>0</v>
      </c>
      <c r="Q16">
        <v>604</v>
      </c>
      <c r="R16">
        <v>9131</v>
      </c>
      <c r="S16">
        <v>0</v>
      </c>
      <c r="T16">
        <v>4029</v>
      </c>
      <c r="U16">
        <v>60841</v>
      </c>
      <c r="V16">
        <v>0</v>
      </c>
      <c r="W16">
        <v>3943</v>
      </c>
      <c r="X16">
        <v>30297</v>
      </c>
      <c r="Y16">
        <v>0</v>
      </c>
      <c r="Z16">
        <v>4481</v>
      </c>
      <c r="AA16">
        <v>46469</v>
      </c>
      <c r="AB16">
        <v>0</v>
      </c>
      <c r="AC16">
        <v>3635</v>
      </c>
      <c r="AD16">
        <v>33277</v>
      </c>
      <c r="AE16">
        <v>0</v>
      </c>
      <c r="AF16">
        <v>4222</v>
      </c>
      <c r="AG16">
        <v>48949</v>
      </c>
      <c r="AH16">
        <v>0</v>
      </c>
      <c r="AI16">
        <v>598</v>
      </c>
      <c r="AJ16">
        <v>20518</v>
      </c>
      <c r="AK16">
        <v>0</v>
      </c>
      <c r="AL16">
        <v>7021</v>
      </c>
      <c r="AM16">
        <v>47510</v>
      </c>
      <c r="AN16">
        <v>0</v>
      </c>
      <c r="AO16">
        <v>2105</v>
      </c>
      <c r="AP16">
        <v>18810</v>
      </c>
      <c r="AQ16">
        <v>0</v>
      </c>
      <c r="AR16">
        <v>7817</v>
      </c>
      <c r="AS16">
        <v>54529</v>
      </c>
      <c r="AU16" t="str">
        <f>VLOOKUP(C16,'参)HSコード'!$A$2:$B$3,2,FALSE)</f>
        <v>オゾン吸入器、酸素吸入器、エアゾール治療器、人工呼吸器その他の呼吸治療用機器</v>
      </c>
      <c r="AV16" t="str">
        <f>VLOOKUP(D16,'参）統計国名符号表'!$A$4:$B$285,2,FALSE)</f>
        <v>マレーシア</v>
      </c>
      <c r="AW16">
        <v>17</v>
      </c>
      <c r="AX16" t="str">
        <f t="shared" si="0"/>
        <v>マレーシア</v>
      </c>
      <c r="AY16" s="46">
        <f t="shared" si="1"/>
        <v>4.4827399999999997</v>
      </c>
      <c r="AZ16" s="64">
        <f t="shared" si="2"/>
        <v>9.1080133039565438E-3</v>
      </c>
      <c r="BA16" s="45">
        <f t="shared" si="3"/>
        <v>44.366</v>
      </c>
      <c r="BB16" s="64">
        <f t="shared" si="4"/>
        <v>1.118682009734445E-2</v>
      </c>
      <c r="BC16" s="47">
        <f t="shared" si="5"/>
        <v>10103.998557453906</v>
      </c>
    </row>
    <row r="17" spans="1:55">
      <c r="A17">
        <v>2</v>
      </c>
      <c r="B17">
        <v>2019</v>
      </c>
      <c r="C17" t="s">
        <v>94</v>
      </c>
      <c r="D17">
        <v>205</v>
      </c>
      <c r="E17" t="s">
        <v>92</v>
      </c>
      <c r="F17" t="s">
        <v>93</v>
      </c>
      <c r="G17">
        <v>0</v>
      </c>
      <c r="H17">
        <v>34821</v>
      </c>
      <c r="I17">
        <v>429685</v>
      </c>
      <c r="J17">
        <v>0</v>
      </c>
      <c r="K17">
        <v>3598</v>
      </c>
      <c r="L17">
        <v>23724</v>
      </c>
      <c r="M17">
        <v>0</v>
      </c>
      <c r="N17">
        <v>3325</v>
      </c>
      <c r="O17">
        <v>43459</v>
      </c>
      <c r="P17">
        <v>0</v>
      </c>
      <c r="Q17">
        <v>3114</v>
      </c>
      <c r="R17">
        <v>42525</v>
      </c>
      <c r="S17">
        <v>0</v>
      </c>
      <c r="T17">
        <v>2707</v>
      </c>
      <c r="U17">
        <v>49171</v>
      </c>
      <c r="V17">
        <v>0</v>
      </c>
      <c r="W17">
        <v>2645</v>
      </c>
      <c r="X17">
        <v>54613</v>
      </c>
      <c r="Y17">
        <v>0</v>
      </c>
      <c r="Z17">
        <v>3101</v>
      </c>
      <c r="AA17">
        <v>36078</v>
      </c>
      <c r="AB17">
        <v>0</v>
      </c>
      <c r="AC17">
        <v>2047</v>
      </c>
      <c r="AD17">
        <v>34180</v>
      </c>
      <c r="AE17">
        <v>0</v>
      </c>
      <c r="AF17">
        <v>1048</v>
      </c>
      <c r="AG17">
        <v>9207</v>
      </c>
      <c r="AH17">
        <v>0</v>
      </c>
      <c r="AI17">
        <v>4204</v>
      </c>
      <c r="AJ17">
        <v>24334</v>
      </c>
      <c r="AK17">
        <v>0</v>
      </c>
      <c r="AL17">
        <v>3726</v>
      </c>
      <c r="AM17">
        <v>37019</v>
      </c>
      <c r="AN17">
        <v>0</v>
      </c>
      <c r="AO17">
        <v>3029</v>
      </c>
      <c r="AP17">
        <v>32251</v>
      </c>
      <c r="AQ17">
        <v>0</v>
      </c>
      <c r="AR17">
        <v>2277</v>
      </c>
      <c r="AS17">
        <v>43124</v>
      </c>
      <c r="AU17" t="str">
        <f>VLOOKUP(C17,'参)HSコード'!$A$2:$B$3,2,FALSE)</f>
        <v>オゾン吸入器、酸素吸入器、エアゾール治療器、人工呼吸器その他の呼吸治療用機器</v>
      </c>
      <c r="AV17" t="str">
        <f>VLOOKUP(D17,'参）統計国名符号表'!$A$4:$B$285,2,FALSE)</f>
        <v>英国</v>
      </c>
      <c r="AW17">
        <v>18</v>
      </c>
      <c r="AX17" t="str">
        <f t="shared" si="0"/>
        <v>英国</v>
      </c>
      <c r="AY17" s="46">
        <f t="shared" si="1"/>
        <v>4.2968500000000001</v>
      </c>
      <c r="AZ17" s="64">
        <f t="shared" si="2"/>
        <v>8.7303227412488076E-3</v>
      </c>
      <c r="BA17" s="45">
        <f t="shared" si="3"/>
        <v>34.820999999999998</v>
      </c>
      <c r="BB17" s="64">
        <f t="shared" si="4"/>
        <v>8.780062719416469E-3</v>
      </c>
      <c r="BC17" s="47">
        <f t="shared" si="5"/>
        <v>12339.823669624651</v>
      </c>
    </row>
    <row r="18" spans="1:55">
      <c r="A18">
        <v>2</v>
      </c>
      <c r="B18">
        <v>2019</v>
      </c>
      <c r="C18" t="s">
        <v>94</v>
      </c>
      <c r="D18">
        <v>110</v>
      </c>
      <c r="E18" t="s">
        <v>92</v>
      </c>
      <c r="F18" t="s">
        <v>93</v>
      </c>
      <c r="G18">
        <v>0</v>
      </c>
      <c r="H18">
        <v>16861</v>
      </c>
      <c r="I18">
        <v>392348</v>
      </c>
      <c r="J18">
        <v>0</v>
      </c>
      <c r="K18">
        <v>3175</v>
      </c>
      <c r="L18">
        <v>76661</v>
      </c>
      <c r="M18">
        <v>0</v>
      </c>
      <c r="N18">
        <v>1394</v>
      </c>
      <c r="O18">
        <v>25956</v>
      </c>
      <c r="P18">
        <v>0</v>
      </c>
      <c r="Q18">
        <v>1425</v>
      </c>
      <c r="R18">
        <v>32097</v>
      </c>
      <c r="S18">
        <v>0</v>
      </c>
      <c r="T18">
        <v>726</v>
      </c>
      <c r="U18">
        <v>16492</v>
      </c>
      <c r="V18">
        <v>0</v>
      </c>
      <c r="W18">
        <v>1714</v>
      </c>
      <c r="X18">
        <v>30054</v>
      </c>
      <c r="Y18">
        <v>0</v>
      </c>
      <c r="Z18">
        <v>1256</v>
      </c>
      <c r="AA18">
        <v>26300</v>
      </c>
      <c r="AB18">
        <v>0</v>
      </c>
      <c r="AC18">
        <v>1651</v>
      </c>
      <c r="AD18">
        <v>20290</v>
      </c>
      <c r="AE18">
        <v>0</v>
      </c>
      <c r="AF18">
        <v>1217</v>
      </c>
      <c r="AG18">
        <v>25277</v>
      </c>
      <c r="AH18">
        <v>0</v>
      </c>
      <c r="AI18">
        <v>227</v>
      </c>
      <c r="AJ18">
        <v>10819</v>
      </c>
      <c r="AK18">
        <v>0</v>
      </c>
      <c r="AL18">
        <v>2964</v>
      </c>
      <c r="AM18">
        <v>94893</v>
      </c>
      <c r="AN18">
        <v>0</v>
      </c>
      <c r="AO18">
        <v>993</v>
      </c>
      <c r="AP18">
        <v>31348</v>
      </c>
      <c r="AQ18">
        <v>0</v>
      </c>
      <c r="AR18">
        <v>119</v>
      </c>
      <c r="AS18">
        <v>2161</v>
      </c>
      <c r="AU18" t="str">
        <f>VLOOKUP(C18,'参)HSコード'!$A$2:$B$3,2,FALSE)</f>
        <v>オゾン吸入器、酸素吸入器、エアゾール治療器、人工呼吸器その他の呼吸治療用機器</v>
      </c>
      <c r="AV18" t="str">
        <f>VLOOKUP(D18,'参）統計国名符号表'!$A$4:$B$285,2,FALSE)</f>
        <v>ベトナム</v>
      </c>
      <c r="AW18">
        <v>20</v>
      </c>
      <c r="AX18" t="str">
        <f t="shared" si="0"/>
        <v>ベトナム</v>
      </c>
      <c r="AY18" s="46">
        <f t="shared" si="1"/>
        <v>3.9234800000000001</v>
      </c>
      <c r="AZ18" s="64">
        <f t="shared" si="2"/>
        <v>7.9717110601568286E-3</v>
      </c>
      <c r="BA18" s="45">
        <f t="shared" si="3"/>
        <v>16.861000000000001</v>
      </c>
      <c r="BB18" s="64">
        <f t="shared" si="4"/>
        <v>4.2514757620999138E-3</v>
      </c>
      <c r="BC18" s="47">
        <f t="shared" si="5"/>
        <v>23269.556965779018</v>
      </c>
    </row>
    <row r="19" spans="1:55">
      <c r="A19">
        <v>2</v>
      </c>
      <c r="B19">
        <v>2019</v>
      </c>
      <c r="C19" t="s">
        <v>94</v>
      </c>
      <c r="D19">
        <v>103</v>
      </c>
      <c r="E19" t="s">
        <v>92</v>
      </c>
      <c r="F19" t="s">
        <v>93</v>
      </c>
      <c r="G19">
        <v>0</v>
      </c>
      <c r="H19">
        <v>29891</v>
      </c>
      <c r="I19">
        <v>314994</v>
      </c>
      <c r="J19">
        <v>0</v>
      </c>
      <c r="K19">
        <v>2762</v>
      </c>
      <c r="L19">
        <v>53423</v>
      </c>
      <c r="M19">
        <v>0</v>
      </c>
      <c r="N19">
        <v>2771</v>
      </c>
      <c r="O19">
        <v>23680</v>
      </c>
      <c r="P19">
        <v>0</v>
      </c>
      <c r="Q19">
        <v>976</v>
      </c>
      <c r="R19">
        <v>27335</v>
      </c>
      <c r="S19">
        <v>0</v>
      </c>
      <c r="T19">
        <v>1707</v>
      </c>
      <c r="U19">
        <v>12690</v>
      </c>
      <c r="V19">
        <v>0</v>
      </c>
      <c r="W19">
        <v>1542</v>
      </c>
      <c r="X19">
        <v>22103</v>
      </c>
      <c r="Y19">
        <v>0</v>
      </c>
      <c r="Z19">
        <v>3662</v>
      </c>
      <c r="AA19">
        <v>21841</v>
      </c>
      <c r="AB19">
        <v>0</v>
      </c>
      <c r="AC19">
        <v>3933</v>
      </c>
      <c r="AD19">
        <v>45364</v>
      </c>
      <c r="AE19">
        <v>0</v>
      </c>
      <c r="AF19">
        <v>2868</v>
      </c>
      <c r="AG19">
        <v>34515</v>
      </c>
      <c r="AH19">
        <v>0</v>
      </c>
      <c r="AI19">
        <v>2058</v>
      </c>
      <c r="AJ19">
        <v>17632</v>
      </c>
      <c r="AK19">
        <v>0</v>
      </c>
      <c r="AL19">
        <v>2856</v>
      </c>
      <c r="AM19">
        <v>27021</v>
      </c>
      <c r="AN19">
        <v>0</v>
      </c>
      <c r="AO19">
        <v>2425</v>
      </c>
      <c r="AP19">
        <v>15048</v>
      </c>
      <c r="AQ19">
        <v>0</v>
      </c>
      <c r="AR19">
        <v>2331</v>
      </c>
      <c r="AS19">
        <v>14342</v>
      </c>
      <c r="AU19" t="str">
        <f>VLOOKUP(C19,'参)HSコード'!$A$2:$B$3,2,FALSE)</f>
        <v>オゾン吸入器、酸素吸入器、エアゾール治療器、人工呼吸器その他の呼吸治療用機器</v>
      </c>
      <c r="AV19" t="str">
        <f>VLOOKUP(D19,'参）統計国名符号表'!$A$4:$B$285,2,FALSE)</f>
        <v>大韓民国</v>
      </c>
      <c r="AW19">
        <v>21</v>
      </c>
      <c r="AX19" t="str">
        <f t="shared" si="0"/>
        <v>大韓民国</v>
      </c>
      <c r="AY19" s="46">
        <f t="shared" si="1"/>
        <v>3.14994</v>
      </c>
      <c r="AZ19" s="64">
        <f t="shared" si="2"/>
        <v>6.4000355645575865E-3</v>
      </c>
      <c r="BA19" s="45">
        <f t="shared" si="3"/>
        <v>29.890999999999998</v>
      </c>
      <c r="BB19" s="64">
        <f t="shared" si="4"/>
        <v>7.5369706426029609E-3</v>
      </c>
      <c r="BC19" s="47">
        <f t="shared" si="5"/>
        <v>10538.088387809041</v>
      </c>
    </row>
    <row r="20" spans="1:55">
      <c r="A20">
        <v>2</v>
      </c>
      <c r="B20">
        <v>2019</v>
      </c>
      <c r="C20" t="s">
        <v>94</v>
      </c>
      <c r="D20">
        <v>210</v>
      </c>
      <c r="E20" t="s">
        <v>92</v>
      </c>
      <c r="F20" t="s">
        <v>93</v>
      </c>
      <c r="G20">
        <v>0</v>
      </c>
      <c r="H20">
        <v>9488</v>
      </c>
      <c r="I20">
        <v>285206</v>
      </c>
      <c r="J20">
        <v>0</v>
      </c>
      <c r="K20">
        <v>1167</v>
      </c>
      <c r="L20">
        <v>27001</v>
      </c>
      <c r="M20">
        <v>0</v>
      </c>
      <c r="N20">
        <v>1069</v>
      </c>
      <c r="O20">
        <v>32230</v>
      </c>
      <c r="P20">
        <v>0</v>
      </c>
      <c r="Q20">
        <v>1081</v>
      </c>
      <c r="R20">
        <v>29304</v>
      </c>
      <c r="S20">
        <v>0</v>
      </c>
      <c r="T20">
        <v>718</v>
      </c>
      <c r="U20">
        <v>14473</v>
      </c>
      <c r="V20">
        <v>0</v>
      </c>
      <c r="W20">
        <v>397</v>
      </c>
      <c r="X20">
        <v>11860</v>
      </c>
      <c r="Y20">
        <v>0</v>
      </c>
      <c r="Z20">
        <v>1308</v>
      </c>
      <c r="AA20">
        <v>27908</v>
      </c>
      <c r="AB20">
        <v>0</v>
      </c>
      <c r="AC20">
        <v>271</v>
      </c>
      <c r="AD20">
        <v>10145</v>
      </c>
      <c r="AE20">
        <v>0</v>
      </c>
      <c r="AF20">
        <v>797</v>
      </c>
      <c r="AG20">
        <v>18498</v>
      </c>
      <c r="AH20">
        <v>0</v>
      </c>
      <c r="AI20">
        <v>1051</v>
      </c>
      <c r="AJ20">
        <v>21667</v>
      </c>
      <c r="AK20">
        <v>0</v>
      </c>
      <c r="AL20">
        <v>330</v>
      </c>
      <c r="AM20">
        <v>11784</v>
      </c>
      <c r="AN20">
        <v>0</v>
      </c>
      <c r="AO20">
        <v>167</v>
      </c>
      <c r="AP20">
        <v>22301</v>
      </c>
      <c r="AQ20">
        <v>0</v>
      </c>
      <c r="AR20">
        <v>1132</v>
      </c>
      <c r="AS20">
        <v>58035</v>
      </c>
      <c r="AU20" t="str">
        <f>VLOOKUP(C20,'参)HSコード'!$A$2:$B$3,2,FALSE)</f>
        <v>オゾン吸入器、酸素吸入器、エアゾール治療器、人工呼吸器その他の呼吸治療用機器</v>
      </c>
      <c r="AV20" t="str">
        <f>VLOOKUP(D20,'参）統計国名符号表'!$A$4:$B$285,2,FALSE)</f>
        <v>フランス</v>
      </c>
      <c r="AW20">
        <v>22</v>
      </c>
      <c r="AX20" t="str">
        <f t="shared" si="0"/>
        <v>フランス</v>
      </c>
      <c r="AY20" s="46">
        <f t="shared" si="1"/>
        <v>2.8520599999999998</v>
      </c>
      <c r="AZ20" s="64">
        <f t="shared" si="2"/>
        <v>5.7948041652387374E-3</v>
      </c>
      <c r="BA20" s="45">
        <f t="shared" si="3"/>
        <v>9.4879999999999995</v>
      </c>
      <c r="BB20" s="64">
        <f t="shared" si="4"/>
        <v>2.3923849137538686E-3</v>
      </c>
      <c r="BC20" s="47">
        <f t="shared" si="5"/>
        <v>30059.654300168633</v>
      </c>
    </row>
    <row r="21" spans="1:55">
      <c r="A21">
        <v>2</v>
      </c>
      <c r="B21">
        <v>2019</v>
      </c>
      <c r="C21" t="s">
        <v>94</v>
      </c>
      <c r="D21">
        <v>302</v>
      </c>
      <c r="E21" t="s">
        <v>92</v>
      </c>
      <c r="F21" t="s">
        <v>93</v>
      </c>
      <c r="G21">
        <v>0</v>
      </c>
      <c r="H21">
        <v>21491</v>
      </c>
      <c r="I21">
        <v>119194</v>
      </c>
      <c r="J21">
        <v>0</v>
      </c>
      <c r="K21">
        <v>2468</v>
      </c>
      <c r="L21">
        <v>11154</v>
      </c>
      <c r="M21">
        <v>0</v>
      </c>
      <c r="N21">
        <v>5</v>
      </c>
      <c r="O21">
        <v>1523</v>
      </c>
      <c r="P21">
        <v>0</v>
      </c>
      <c r="Q21">
        <v>3770</v>
      </c>
      <c r="R21">
        <v>27086</v>
      </c>
      <c r="S21">
        <v>0</v>
      </c>
      <c r="T21">
        <v>145</v>
      </c>
      <c r="U21">
        <v>598</v>
      </c>
      <c r="V21">
        <v>0</v>
      </c>
      <c r="W21">
        <v>35</v>
      </c>
      <c r="X21">
        <v>1426</v>
      </c>
      <c r="Y21">
        <v>0</v>
      </c>
      <c r="Z21">
        <v>3372</v>
      </c>
      <c r="AA21">
        <v>14033</v>
      </c>
      <c r="AB21">
        <v>0</v>
      </c>
      <c r="AC21">
        <v>4561</v>
      </c>
      <c r="AD21">
        <v>16395</v>
      </c>
      <c r="AE21">
        <v>0</v>
      </c>
      <c r="AF21">
        <v>2205</v>
      </c>
      <c r="AG21">
        <v>7412</v>
      </c>
      <c r="AH21">
        <v>0</v>
      </c>
      <c r="AI21">
        <v>1414</v>
      </c>
      <c r="AJ21">
        <v>9341</v>
      </c>
      <c r="AK21">
        <v>0</v>
      </c>
      <c r="AL21">
        <v>1347</v>
      </c>
      <c r="AM21">
        <v>19914</v>
      </c>
      <c r="AN21">
        <v>0</v>
      </c>
      <c r="AO21">
        <v>2100</v>
      </c>
      <c r="AP21">
        <v>9462</v>
      </c>
      <c r="AQ21">
        <v>0</v>
      </c>
      <c r="AR21">
        <v>69</v>
      </c>
      <c r="AS21">
        <v>850</v>
      </c>
      <c r="AU21" t="str">
        <f>VLOOKUP(C21,'参)HSコード'!$A$2:$B$3,2,FALSE)</f>
        <v>オゾン吸入器、酸素吸入器、エアゾール治療器、人工呼吸器その他の呼吸治療用機器</v>
      </c>
      <c r="AV21" t="str">
        <f>VLOOKUP(D21,'参）統計国名符号表'!$A$4:$B$285,2,FALSE)</f>
        <v>カナダ</v>
      </c>
      <c r="AW21">
        <v>25</v>
      </c>
      <c r="AX21" t="str">
        <f t="shared" si="0"/>
        <v>カナダ</v>
      </c>
      <c r="AY21" s="46">
        <f t="shared" si="1"/>
        <v>1.19194</v>
      </c>
      <c r="AZ21" s="64">
        <f t="shared" si="2"/>
        <v>2.4217789516050368E-3</v>
      </c>
      <c r="BA21" s="45">
        <f t="shared" si="3"/>
        <v>21.491</v>
      </c>
      <c r="BB21" s="64">
        <f t="shared" si="4"/>
        <v>5.4189232906286253E-3</v>
      </c>
      <c r="BC21" s="47">
        <f t="shared" si="5"/>
        <v>5546.2286538551016</v>
      </c>
    </row>
    <row r="22" spans="1:55">
      <c r="A22">
        <v>2</v>
      </c>
      <c r="B22">
        <v>2019</v>
      </c>
      <c r="C22" t="s">
        <v>94</v>
      </c>
      <c r="D22">
        <v>117</v>
      </c>
      <c r="E22" t="s">
        <v>92</v>
      </c>
      <c r="F22" t="s">
        <v>93</v>
      </c>
      <c r="G22">
        <v>0</v>
      </c>
      <c r="H22">
        <v>133295</v>
      </c>
      <c r="I22">
        <v>106171</v>
      </c>
      <c r="J22">
        <v>0</v>
      </c>
      <c r="K22">
        <v>13614</v>
      </c>
      <c r="L22">
        <v>7920</v>
      </c>
      <c r="M22">
        <v>0</v>
      </c>
      <c r="N22">
        <v>11123</v>
      </c>
      <c r="O22">
        <v>9347</v>
      </c>
      <c r="P22">
        <v>0</v>
      </c>
      <c r="Q22">
        <v>11814</v>
      </c>
      <c r="R22">
        <v>9917</v>
      </c>
      <c r="S22">
        <v>0</v>
      </c>
      <c r="T22">
        <v>11225</v>
      </c>
      <c r="U22">
        <v>8316</v>
      </c>
      <c r="V22">
        <v>0</v>
      </c>
      <c r="W22">
        <v>8721</v>
      </c>
      <c r="X22">
        <v>8127</v>
      </c>
      <c r="Y22">
        <v>0</v>
      </c>
      <c r="Z22">
        <v>11165</v>
      </c>
      <c r="AA22">
        <v>9127</v>
      </c>
      <c r="AB22">
        <v>0</v>
      </c>
      <c r="AC22">
        <v>11113</v>
      </c>
      <c r="AD22">
        <v>10509</v>
      </c>
      <c r="AE22">
        <v>0</v>
      </c>
      <c r="AF22">
        <v>18791</v>
      </c>
      <c r="AG22">
        <v>11478</v>
      </c>
      <c r="AH22">
        <v>0</v>
      </c>
      <c r="AI22">
        <v>11952</v>
      </c>
      <c r="AJ22">
        <v>10604</v>
      </c>
      <c r="AK22">
        <v>0</v>
      </c>
      <c r="AL22">
        <v>5781</v>
      </c>
      <c r="AM22">
        <v>5247</v>
      </c>
      <c r="AN22">
        <v>0</v>
      </c>
      <c r="AO22">
        <v>8140</v>
      </c>
      <c r="AP22">
        <v>6870</v>
      </c>
      <c r="AQ22">
        <v>0</v>
      </c>
      <c r="AR22">
        <v>9856</v>
      </c>
      <c r="AS22">
        <v>8709</v>
      </c>
      <c r="AU22" t="str">
        <f>VLOOKUP(C22,'参)HSコード'!$A$2:$B$3,2,FALSE)</f>
        <v>オゾン吸入器、酸素吸入器、エアゾール治療器、人工呼吸器その他の呼吸治療用機器</v>
      </c>
      <c r="AV22" t="str">
        <f>VLOOKUP(D22,'参）統計国名符号表'!$A$4:$B$285,2,FALSE)</f>
        <v>フィリピン</v>
      </c>
      <c r="AW22">
        <v>26</v>
      </c>
      <c r="AX22" t="str">
        <f t="shared" si="0"/>
        <v>フィリピン</v>
      </c>
      <c r="AY22" s="46">
        <f t="shared" si="1"/>
        <v>1.0617099999999999</v>
      </c>
      <c r="AZ22" s="64">
        <f t="shared" si="2"/>
        <v>2.1571781555351642E-3</v>
      </c>
      <c r="BA22" s="45">
        <f t="shared" si="3"/>
        <v>133.29499999999999</v>
      </c>
      <c r="BB22" s="64">
        <f t="shared" si="4"/>
        <v>3.3610133545407032E-2</v>
      </c>
      <c r="BC22" s="47">
        <f t="shared" si="5"/>
        <v>796.51149705540342</v>
      </c>
    </row>
    <row r="23" spans="1:55">
      <c r="A23">
        <v>2</v>
      </c>
      <c r="B23">
        <v>2019</v>
      </c>
      <c r="C23" t="s">
        <v>94</v>
      </c>
      <c r="D23">
        <v>223</v>
      </c>
      <c r="E23" t="s">
        <v>92</v>
      </c>
      <c r="F23" t="s">
        <v>93</v>
      </c>
      <c r="G23">
        <v>0</v>
      </c>
      <c r="H23">
        <v>21455</v>
      </c>
      <c r="I23">
        <v>24890</v>
      </c>
      <c r="J23">
        <v>0</v>
      </c>
      <c r="K23">
        <v>1310</v>
      </c>
      <c r="L23">
        <v>1381</v>
      </c>
      <c r="M23">
        <v>0</v>
      </c>
      <c r="N23">
        <v>1267</v>
      </c>
      <c r="O23">
        <v>1426</v>
      </c>
      <c r="P23">
        <v>0</v>
      </c>
      <c r="Q23">
        <v>1341</v>
      </c>
      <c r="R23">
        <v>1536</v>
      </c>
      <c r="S23">
        <v>0</v>
      </c>
      <c r="T23">
        <v>1932</v>
      </c>
      <c r="U23">
        <v>2161</v>
      </c>
      <c r="V23">
        <v>0</v>
      </c>
      <c r="W23">
        <v>1939</v>
      </c>
      <c r="X23">
        <v>2858</v>
      </c>
      <c r="Y23">
        <v>0</v>
      </c>
      <c r="Z23">
        <v>2061</v>
      </c>
      <c r="AA23">
        <v>2257</v>
      </c>
      <c r="AB23">
        <v>0</v>
      </c>
      <c r="AC23">
        <v>3009</v>
      </c>
      <c r="AD23">
        <v>3444</v>
      </c>
      <c r="AE23">
        <v>0</v>
      </c>
      <c r="AF23">
        <v>0</v>
      </c>
      <c r="AG23">
        <v>0</v>
      </c>
      <c r="AH23">
        <v>0</v>
      </c>
      <c r="AI23">
        <v>5197</v>
      </c>
      <c r="AJ23">
        <v>5791</v>
      </c>
      <c r="AK23">
        <v>0</v>
      </c>
      <c r="AL23">
        <v>0</v>
      </c>
      <c r="AM23">
        <v>0</v>
      </c>
      <c r="AN23">
        <v>0</v>
      </c>
      <c r="AO23">
        <v>930</v>
      </c>
      <c r="AP23">
        <v>1196</v>
      </c>
      <c r="AQ23">
        <v>0</v>
      </c>
      <c r="AR23">
        <v>2469</v>
      </c>
      <c r="AS23">
        <v>2840</v>
      </c>
      <c r="AU23" t="str">
        <f>VLOOKUP(C23,'参)HSコード'!$A$2:$B$3,2,FALSE)</f>
        <v>オゾン吸入器、酸素吸入器、エアゾール治療器、人工呼吸器その他の呼吸治療用機器</v>
      </c>
      <c r="AV23" t="str">
        <f>VLOOKUP(D23,'参）統計国名符号表'!$A$4:$B$285,2,FALSE)</f>
        <v>ポーランド</v>
      </c>
      <c r="AW23">
        <v>31</v>
      </c>
      <c r="AX23" t="str">
        <f t="shared" si="0"/>
        <v>ポーランド</v>
      </c>
      <c r="AY23" s="46">
        <f t="shared" si="1"/>
        <v>0.24890000000000001</v>
      </c>
      <c r="AZ23" s="64">
        <f t="shared" si="2"/>
        <v>5.0571403011434612E-4</v>
      </c>
      <c r="BA23" s="45">
        <f t="shared" si="3"/>
        <v>21.454999999999998</v>
      </c>
      <c r="BB23" s="64">
        <f t="shared" si="4"/>
        <v>5.4098459448344493E-3</v>
      </c>
      <c r="BC23" s="47">
        <f t="shared" si="5"/>
        <v>1160.1025402004195</v>
      </c>
    </row>
    <row r="24" spans="1:55">
      <c r="A24">
        <v>2</v>
      </c>
      <c r="B24">
        <v>2019</v>
      </c>
      <c r="C24" t="s">
        <v>94</v>
      </c>
      <c r="D24">
        <v>323</v>
      </c>
      <c r="E24" t="s">
        <v>92</v>
      </c>
      <c r="F24" t="s">
        <v>93</v>
      </c>
      <c r="G24">
        <v>0</v>
      </c>
      <c r="H24">
        <v>1540</v>
      </c>
      <c r="I24">
        <v>15718</v>
      </c>
      <c r="J24">
        <v>0</v>
      </c>
      <c r="K24">
        <v>228</v>
      </c>
      <c r="L24">
        <v>1971</v>
      </c>
      <c r="M24">
        <v>0</v>
      </c>
      <c r="N24">
        <v>197</v>
      </c>
      <c r="O24">
        <v>2469</v>
      </c>
      <c r="P24">
        <v>0</v>
      </c>
      <c r="Q24">
        <v>93</v>
      </c>
      <c r="R24">
        <v>826</v>
      </c>
      <c r="S24">
        <v>0</v>
      </c>
      <c r="T24">
        <v>96</v>
      </c>
      <c r="U24">
        <v>824</v>
      </c>
      <c r="V24">
        <v>0</v>
      </c>
      <c r="W24">
        <v>196</v>
      </c>
      <c r="X24">
        <v>1826</v>
      </c>
      <c r="Y24">
        <v>0</v>
      </c>
      <c r="Z24">
        <v>56</v>
      </c>
      <c r="AA24">
        <v>819</v>
      </c>
      <c r="AB24">
        <v>0</v>
      </c>
      <c r="AC24">
        <v>142</v>
      </c>
      <c r="AD24">
        <v>1869</v>
      </c>
      <c r="AE24">
        <v>0</v>
      </c>
      <c r="AF24">
        <v>146</v>
      </c>
      <c r="AG24">
        <v>1498</v>
      </c>
      <c r="AH24">
        <v>0</v>
      </c>
      <c r="AI24">
        <v>131</v>
      </c>
      <c r="AJ24">
        <v>755</v>
      </c>
      <c r="AK24">
        <v>0</v>
      </c>
      <c r="AL24">
        <v>151</v>
      </c>
      <c r="AM24">
        <v>1073</v>
      </c>
      <c r="AN24">
        <v>0</v>
      </c>
      <c r="AO24">
        <v>36</v>
      </c>
      <c r="AP24">
        <v>573</v>
      </c>
      <c r="AQ24">
        <v>0</v>
      </c>
      <c r="AR24">
        <v>68</v>
      </c>
      <c r="AS24">
        <v>1215</v>
      </c>
      <c r="AU24" t="str">
        <f>VLOOKUP(C24,'参)HSコード'!$A$2:$B$3,2,FALSE)</f>
        <v>オゾン吸入器、酸素吸入器、エアゾール治療器、人工呼吸器その他の呼吸治療用機器</v>
      </c>
      <c r="AV24" t="str">
        <f>VLOOKUP(D24,'参）統計国名符号表'!$A$4:$B$285,2,FALSE)</f>
        <v>ドミニカ共和国</v>
      </c>
      <c r="AW24">
        <v>34</v>
      </c>
      <c r="AX24" t="str">
        <f t="shared" si="0"/>
        <v>ドミニカ共和国</v>
      </c>
      <c r="AY24" s="46">
        <f t="shared" si="1"/>
        <v>0.15717999999999999</v>
      </c>
      <c r="AZ24" s="64">
        <f t="shared" si="2"/>
        <v>3.1935769888860149E-4</v>
      </c>
      <c r="BA24" s="45">
        <f t="shared" si="3"/>
        <v>1.54</v>
      </c>
      <c r="BB24" s="64">
        <f t="shared" si="4"/>
        <v>3.8830868119529491E-4</v>
      </c>
      <c r="BC24" s="47">
        <f t="shared" si="5"/>
        <v>10206.493506493507</v>
      </c>
    </row>
    <row r="25" spans="1:55">
      <c r="A25">
        <v>2</v>
      </c>
      <c r="B25">
        <v>2019</v>
      </c>
      <c r="C25" t="s">
        <v>94</v>
      </c>
      <c r="D25">
        <v>118</v>
      </c>
      <c r="E25" t="s">
        <v>92</v>
      </c>
      <c r="F25" t="s">
        <v>93</v>
      </c>
      <c r="G25">
        <v>0</v>
      </c>
      <c r="H25">
        <v>296</v>
      </c>
      <c r="I25">
        <v>9252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96</v>
      </c>
      <c r="U25">
        <v>3104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200</v>
      </c>
      <c r="AG25">
        <v>6148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U25" t="str">
        <f>VLOOKUP(C25,'参)HSコード'!$A$2:$B$3,2,FALSE)</f>
        <v>オゾン吸入器、酸素吸入器、エアゾール治療器、人工呼吸器その他の呼吸治療用機器</v>
      </c>
      <c r="AV25" t="str">
        <f>VLOOKUP(D25,'参）統計国名符号表'!$A$4:$B$285,2,FALSE)</f>
        <v>インドネシア</v>
      </c>
      <c r="AW25">
        <v>36</v>
      </c>
      <c r="AX25" t="str">
        <f t="shared" si="0"/>
        <v>インドネシア</v>
      </c>
      <c r="AY25" s="46">
        <f t="shared" si="1"/>
        <v>9.2520000000000005E-2</v>
      </c>
      <c r="AZ25" s="64">
        <f t="shared" si="2"/>
        <v>1.8798176804411129E-4</v>
      </c>
      <c r="BA25" s="45">
        <f t="shared" si="3"/>
        <v>0.29599999999999999</v>
      </c>
      <c r="BB25" s="64">
        <f t="shared" si="4"/>
        <v>7.4635954307667075E-5</v>
      </c>
      <c r="BC25" s="47">
        <f t="shared" si="5"/>
        <v>31256.756756756757</v>
      </c>
    </row>
    <row r="26" spans="1:55">
      <c r="A26">
        <v>2</v>
      </c>
      <c r="B26">
        <v>2019</v>
      </c>
      <c r="C26" t="s">
        <v>94</v>
      </c>
      <c r="D26">
        <v>231</v>
      </c>
      <c r="E26" t="s">
        <v>92</v>
      </c>
      <c r="F26" t="s">
        <v>93</v>
      </c>
      <c r="G26">
        <v>0</v>
      </c>
      <c r="H26">
        <v>863</v>
      </c>
      <c r="I26">
        <v>7716</v>
      </c>
      <c r="J26">
        <v>0</v>
      </c>
      <c r="K26">
        <v>137</v>
      </c>
      <c r="L26">
        <v>1309</v>
      </c>
      <c r="M26">
        <v>0</v>
      </c>
      <c r="N26">
        <v>20</v>
      </c>
      <c r="O26">
        <v>224</v>
      </c>
      <c r="P26">
        <v>0</v>
      </c>
      <c r="Q26">
        <v>18</v>
      </c>
      <c r="R26">
        <v>224</v>
      </c>
      <c r="S26">
        <v>0</v>
      </c>
      <c r="T26">
        <v>0</v>
      </c>
      <c r="U26">
        <v>0</v>
      </c>
      <c r="V26">
        <v>0</v>
      </c>
      <c r="W26">
        <v>109</v>
      </c>
      <c r="X26">
        <v>1348</v>
      </c>
      <c r="Y26">
        <v>0</v>
      </c>
      <c r="Z26">
        <v>62</v>
      </c>
      <c r="AA26">
        <v>412</v>
      </c>
      <c r="AB26">
        <v>0</v>
      </c>
      <c r="AC26">
        <v>30</v>
      </c>
      <c r="AD26">
        <v>369</v>
      </c>
      <c r="AE26">
        <v>0</v>
      </c>
      <c r="AF26">
        <v>30</v>
      </c>
      <c r="AG26">
        <v>288</v>
      </c>
      <c r="AH26">
        <v>0</v>
      </c>
      <c r="AI26">
        <v>0</v>
      </c>
      <c r="AJ26">
        <v>0</v>
      </c>
      <c r="AK26">
        <v>0</v>
      </c>
      <c r="AL26">
        <v>130</v>
      </c>
      <c r="AM26">
        <v>1529</v>
      </c>
      <c r="AN26">
        <v>0</v>
      </c>
      <c r="AO26">
        <v>0</v>
      </c>
      <c r="AP26">
        <v>0</v>
      </c>
      <c r="AQ26">
        <v>0</v>
      </c>
      <c r="AR26">
        <v>327</v>
      </c>
      <c r="AS26">
        <v>2013</v>
      </c>
      <c r="AU26" t="str">
        <f>VLOOKUP(C26,'参)HSコード'!$A$2:$B$3,2,FALSE)</f>
        <v>オゾン吸入器、酸素吸入器、エアゾール治療器、人工呼吸器その他の呼吸治療用機器</v>
      </c>
      <c r="AV26" t="str">
        <f>VLOOKUP(D26,'参）統計国名符号表'!$A$4:$B$285,2,FALSE)</f>
        <v>ルーマニア</v>
      </c>
      <c r="AW26">
        <v>37</v>
      </c>
      <c r="AX26" t="str">
        <f t="shared" si="0"/>
        <v>ルーマニア</v>
      </c>
      <c r="AY26" s="46">
        <f t="shared" si="1"/>
        <v>7.7160000000000006E-2</v>
      </c>
      <c r="AZ26" s="64">
        <f t="shared" si="2"/>
        <v>1.5677338113147027E-4</v>
      </c>
      <c r="BA26" s="45">
        <f t="shared" si="3"/>
        <v>0.86299999999999999</v>
      </c>
      <c r="BB26" s="64">
        <f t="shared" si="4"/>
        <v>2.1760415056593473E-4</v>
      </c>
      <c r="BC26" s="47">
        <f t="shared" si="5"/>
        <v>8940.9038238702196</v>
      </c>
    </row>
    <row r="27" spans="1:55">
      <c r="A27">
        <v>2</v>
      </c>
      <c r="B27">
        <v>2019</v>
      </c>
      <c r="C27" t="s">
        <v>94</v>
      </c>
      <c r="D27">
        <v>209</v>
      </c>
      <c r="E27" t="s">
        <v>92</v>
      </c>
      <c r="F27" t="s">
        <v>93</v>
      </c>
      <c r="G27">
        <v>0</v>
      </c>
      <c r="H27">
        <v>731</v>
      </c>
      <c r="I27">
        <v>5728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23</v>
      </c>
      <c r="AJ27">
        <v>249</v>
      </c>
      <c r="AK27">
        <v>0</v>
      </c>
      <c r="AL27">
        <v>708</v>
      </c>
      <c r="AM27">
        <v>5479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U27" t="str">
        <f>VLOOKUP(C27,'参)HSコード'!$A$2:$B$3,2,FALSE)</f>
        <v>オゾン吸入器、酸素吸入器、エアゾール治療器、人工呼吸器その他の呼吸治療用機器</v>
      </c>
      <c r="AV27" t="str">
        <f>VLOOKUP(D27,'参）統計国名符号表'!$A$4:$B$285,2,FALSE)</f>
        <v>ルクセンブルク</v>
      </c>
      <c r="AW27">
        <v>38</v>
      </c>
      <c r="AX27" t="str">
        <f t="shared" si="0"/>
        <v>ルクセンブルク</v>
      </c>
      <c r="AY27" s="46">
        <f t="shared" si="1"/>
        <v>5.7279999999999998E-2</v>
      </c>
      <c r="AZ27" s="64">
        <f t="shared" si="2"/>
        <v>1.1638127619505722E-4</v>
      </c>
      <c r="BA27" s="45">
        <f t="shared" si="3"/>
        <v>0.73099999999999998</v>
      </c>
      <c r="BB27" s="64">
        <f t="shared" si="4"/>
        <v>1.8432054932062373E-4</v>
      </c>
      <c r="BC27" s="47">
        <f t="shared" si="5"/>
        <v>7835.8413132694941</v>
      </c>
    </row>
    <row r="28" spans="1:55">
      <c r="A28">
        <v>2</v>
      </c>
      <c r="B28">
        <v>2019</v>
      </c>
      <c r="C28" t="s">
        <v>94</v>
      </c>
      <c r="D28">
        <v>235</v>
      </c>
      <c r="E28" t="s">
        <v>92</v>
      </c>
      <c r="F28" t="s">
        <v>93</v>
      </c>
      <c r="G28">
        <v>0</v>
      </c>
      <c r="H28">
        <v>842</v>
      </c>
      <c r="I28">
        <v>4483</v>
      </c>
      <c r="J28">
        <v>0</v>
      </c>
      <c r="K28">
        <v>304</v>
      </c>
      <c r="L28">
        <v>1729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122</v>
      </c>
      <c r="U28">
        <v>665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111</v>
      </c>
      <c r="AD28">
        <v>575</v>
      </c>
      <c r="AE28">
        <v>0</v>
      </c>
      <c r="AF28">
        <v>150</v>
      </c>
      <c r="AG28">
        <v>751</v>
      </c>
      <c r="AH28">
        <v>0</v>
      </c>
      <c r="AI28">
        <v>0</v>
      </c>
      <c r="AJ28">
        <v>0</v>
      </c>
      <c r="AK28">
        <v>0</v>
      </c>
      <c r="AL28">
        <v>155</v>
      </c>
      <c r="AM28">
        <v>763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U28" t="str">
        <f>VLOOKUP(C28,'参)HSコード'!$A$2:$B$3,2,FALSE)</f>
        <v>オゾン吸入器、酸素吸入器、エアゾール治療器、人工呼吸器その他の呼吸治療用機器</v>
      </c>
      <c r="AV28" t="str">
        <f>VLOOKUP(D28,'参）統計国名符号表'!$A$4:$B$285,2,FALSE)</f>
        <v>エストニア</v>
      </c>
      <c r="AW28">
        <v>39</v>
      </c>
      <c r="AX28" t="str">
        <f t="shared" si="0"/>
        <v>エストニア</v>
      </c>
      <c r="AY28" s="46">
        <f t="shared" si="1"/>
        <v>4.4830000000000002E-2</v>
      </c>
      <c r="AZ28" s="64">
        <f t="shared" si="2"/>
        <v>9.108541570922514E-5</v>
      </c>
      <c r="BA28" s="45">
        <f t="shared" si="3"/>
        <v>0.84199999999999997</v>
      </c>
      <c r="BB28" s="64">
        <f t="shared" si="4"/>
        <v>2.1230903218599889E-4</v>
      </c>
      <c r="BC28" s="47">
        <f t="shared" si="5"/>
        <v>5324.2280285035631</v>
      </c>
    </row>
    <row r="29" spans="1:55">
      <c r="A29">
        <v>2</v>
      </c>
      <c r="B29">
        <v>2019</v>
      </c>
      <c r="C29" t="s">
        <v>94</v>
      </c>
      <c r="D29">
        <v>143</v>
      </c>
      <c r="E29" t="s">
        <v>92</v>
      </c>
      <c r="F29" t="s">
        <v>93</v>
      </c>
      <c r="G29">
        <v>0</v>
      </c>
      <c r="H29">
        <v>46</v>
      </c>
      <c r="I29">
        <v>3901</v>
      </c>
      <c r="J29">
        <v>0</v>
      </c>
      <c r="K29">
        <v>0</v>
      </c>
      <c r="L29">
        <v>0</v>
      </c>
      <c r="M29">
        <v>0</v>
      </c>
      <c r="N29">
        <v>10</v>
      </c>
      <c r="O29">
        <v>623</v>
      </c>
      <c r="P29">
        <v>0</v>
      </c>
      <c r="Q29">
        <v>36</v>
      </c>
      <c r="R29">
        <v>3278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U29" t="str">
        <f>VLOOKUP(C29,'参)HSコード'!$A$2:$B$3,2,FALSE)</f>
        <v>オゾン吸入器、酸素吸入器、エアゾール治療器、人工呼吸器その他の呼吸治療用機器</v>
      </c>
      <c r="AV29" t="str">
        <f>VLOOKUP(D29,'参）統計国名符号表'!$A$4:$B$285,2,FALSE)</f>
        <v>イスラエル</v>
      </c>
      <c r="AW29">
        <v>41</v>
      </c>
      <c r="AX29" t="str">
        <f t="shared" si="0"/>
        <v>イスラエル</v>
      </c>
      <c r="AY29" s="46">
        <f t="shared" si="1"/>
        <v>3.9010000000000003E-2</v>
      </c>
      <c r="AZ29" s="64">
        <f t="shared" si="2"/>
        <v>7.9260362855607238E-5</v>
      </c>
      <c r="BA29" s="45">
        <f t="shared" si="3"/>
        <v>4.5999999999999999E-2</v>
      </c>
      <c r="BB29" s="64">
        <f t="shared" si="4"/>
        <v>1.1598830737002316E-5</v>
      </c>
      <c r="BC29" s="47">
        <f t="shared" si="5"/>
        <v>84804.34782608696</v>
      </c>
    </row>
    <row r="30" spans="1:55">
      <c r="A30">
        <v>2</v>
      </c>
      <c r="B30">
        <v>2019</v>
      </c>
      <c r="C30" t="s">
        <v>94</v>
      </c>
      <c r="D30">
        <v>234</v>
      </c>
      <c r="E30" t="s">
        <v>92</v>
      </c>
      <c r="F30" t="s">
        <v>93</v>
      </c>
      <c r="G30">
        <v>0</v>
      </c>
      <c r="H30">
        <v>339</v>
      </c>
      <c r="I30">
        <v>3360</v>
      </c>
      <c r="J30">
        <v>0</v>
      </c>
      <c r="K30">
        <v>5</v>
      </c>
      <c r="L30">
        <v>294</v>
      </c>
      <c r="M30">
        <v>0</v>
      </c>
      <c r="N30">
        <v>0</v>
      </c>
      <c r="O30">
        <v>0</v>
      </c>
      <c r="P30">
        <v>0</v>
      </c>
      <c r="Q30">
        <v>8</v>
      </c>
      <c r="R30">
        <v>292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191</v>
      </c>
      <c r="AD30">
        <v>1337</v>
      </c>
      <c r="AE30">
        <v>0</v>
      </c>
      <c r="AF30">
        <v>0</v>
      </c>
      <c r="AG30">
        <v>0</v>
      </c>
      <c r="AH30">
        <v>0</v>
      </c>
      <c r="AI30">
        <v>10</v>
      </c>
      <c r="AJ30">
        <v>248</v>
      </c>
      <c r="AK30">
        <v>0</v>
      </c>
      <c r="AL30">
        <v>95</v>
      </c>
      <c r="AM30">
        <v>561</v>
      </c>
      <c r="AN30">
        <v>0</v>
      </c>
      <c r="AO30">
        <v>30</v>
      </c>
      <c r="AP30">
        <v>628</v>
      </c>
      <c r="AQ30">
        <v>0</v>
      </c>
      <c r="AR30">
        <v>0</v>
      </c>
      <c r="AS30">
        <v>0</v>
      </c>
      <c r="AU30" t="str">
        <f>VLOOKUP(C30,'参)HSコード'!$A$2:$B$3,2,FALSE)</f>
        <v>オゾン吸入器、酸素吸入器、エアゾール治療器、人工呼吸器その他の呼吸治療用機器</v>
      </c>
      <c r="AV30" t="str">
        <f>VLOOKUP(D30,'参）統計国名符号表'!$A$4:$B$285,2,FALSE)</f>
        <v>トルコ</v>
      </c>
      <c r="AW30">
        <v>43</v>
      </c>
      <c r="AX30" t="str">
        <f t="shared" si="0"/>
        <v>トルコ</v>
      </c>
      <c r="AY30" s="46">
        <f t="shared" si="1"/>
        <v>3.3599999999999998E-2</v>
      </c>
      <c r="AZ30" s="64">
        <f t="shared" si="2"/>
        <v>6.8268346371402281E-5</v>
      </c>
      <c r="BA30" s="45">
        <f t="shared" si="3"/>
        <v>0.33900000000000002</v>
      </c>
      <c r="BB30" s="64">
        <f t="shared" si="4"/>
        <v>8.5478339561821421E-5</v>
      </c>
      <c r="BC30" s="47">
        <f t="shared" si="5"/>
        <v>9911.5044247787609</v>
      </c>
    </row>
    <row r="31" spans="1:55">
      <c r="A31">
        <v>2</v>
      </c>
      <c r="B31">
        <v>2019</v>
      </c>
      <c r="C31" t="s">
        <v>94</v>
      </c>
      <c r="D31">
        <v>111</v>
      </c>
      <c r="E31" t="s">
        <v>92</v>
      </c>
      <c r="F31" t="s">
        <v>93</v>
      </c>
      <c r="G31">
        <v>0</v>
      </c>
      <c r="H31">
        <v>3696</v>
      </c>
      <c r="I31">
        <v>3097</v>
      </c>
      <c r="J31">
        <v>0</v>
      </c>
      <c r="K31">
        <v>2352</v>
      </c>
      <c r="L31">
        <v>1923</v>
      </c>
      <c r="M31">
        <v>0</v>
      </c>
      <c r="N31">
        <v>0</v>
      </c>
      <c r="O31">
        <v>0</v>
      </c>
      <c r="P31">
        <v>0</v>
      </c>
      <c r="Q31">
        <v>1344</v>
      </c>
      <c r="R31">
        <v>1174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U31" t="str">
        <f>VLOOKUP(C31,'参)HSコード'!$A$2:$B$3,2,FALSE)</f>
        <v>オゾン吸入器、酸素吸入器、エアゾール治療器、人工呼吸器その他の呼吸治療用機器</v>
      </c>
      <c r="AV31" t="str">
        <f>VLOOKUP(D31,'参）統計国名符号表'!$A$4:$B$285,2,FALSE)</f>
        <v>タイ</v>
      </c>
      <c r="AW31">
        <v>44</v>
      </c>
      <c r="AX31" t="str">
        <f t="shared" si="0"/>
        <v>タイ</v>
      </c>
      <c r="AY31" s="46">
        <f t="shared" si="1"/>
        <v>3.0970000000000001E-2</v>
      </c>
      <c r="AZ31" s="64">
        <f t="shared" si="2"/>
        <v>6.2924722831021691E-5</v>
      </c>
      <c r="BA31" s="45">
        <f t="shared" si="3"/>
        <v>3.6960000000000002</v>
      </c>
      <c r="BB31" s="64">
        <f t="shared" si="4"/>
        <v>9.3194083486870783E-4</v>
      </c>
      <c r="BC31" s="47">
        <f t="shared" si="5"/>
        <v>837.93290043290051</v>
      </c>
    </row>
    <row r="32" spans="1:55">
      <c r="A32">
        <v>2</v>
      </c>
      <c r="B32">
        <v>2019</v>
      </c>
      <c r="C32" t="s">
        <v>94</v>
      </c>
      <c r="D32">
        <v>207</v>
      </c>
      <c r="E32" t="s">
        <v>92</v>
      </c>
      <c r="F32" t="s">
        <v>93</v>
      </c>
      <c r="G32">
        <v>0</v>
      </c>
      <c r="H32">
        <v>490</v>
      </c>
      <c r="I32">
        <v>2568</v>
      </c>
      <c r="J32">
        <v>0</v>
      </c>
      <c r="K32">
        <v>392</v>
      </c>
      <c r="L32">
        <v>1708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98</v>
      </c>
      <c r="X32">
        <v>860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U32" t="str">
        <f>VLOOKUP(C32,'参)HSコード'!$A$2:$B$3,2,FALSE)</f>
        <v>オゾン吸入器、酸素吸入器、エアゾール治療器、人工呼吸器その他の呼吸治療用機器</v>
      </c>
      <c r="AV32" t="str">
        <f>VLOOKUP(D32,'参）統計国名符号表'!$A$4:$B$285,2,FALSE)</f>
        <v>オランダ</v>
      </c>
      <c r="AW32">
        <v>46</v>
      </c>
      <c r="AX32" t="str">
        <f t="shared" si="0"/>
        <v>オランダ</v>
      </c>
      <c r="AY32" s="46">
        <f t="shared" si="1"/>
        <v>2.5680000000000001E-2</v>
      </c>
      <c r="AZ32" s="64">
        <f t="shared" si="2"/>
        <v>5.217652186957175E-5</v>
      </c>
      <c r="BA32" s="45">
        <f t="shared" si="3"/>
        <v>0.49</v>
      </c>
      <c r="BB32" s="64">
        <f t="shared" si="4"/>
        <v>1.2355276219850293E-4</v>
      </c>
      <c r="BC32" s="47">
        <f t="shared" si="5"/>
        <v>5240.8163265306121</v>
      </c>
    </row>
    <row r="33" spans="1:55">
      <c r="A33">
        <v>2</v>
      </c>
      <c r="B33">
        <v>2019</v>
      </c>
      <c r="C33" t="s">
        <v>94</v>
      </c>
      <c r="D33">
        <v>123</v>
      </c>
      <c r="E33" t="s">
        <v>92</v>
      </c>
      <c r="F33" t="s">
        <v>93</v>
      </c>
      <c r="G33">
        <v>0</v>
      </c>
      <c r="H33">
        <v>611</v>
      </c>
      <c r="I33">
        <v>2304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215</v>
      </c>
      <c r="AD33">
        <v>805</v>
      </c>
      <c r="AE33">
        <v>0</v>
      </c>
      <c r="AF33">
        <v>364</v>
      </c>
      <c r="AG33">
        <v>992</v>
      </c>
      <c r="AH33">
        <v>0</v>
      </c>
      <c r="AI33">
        <v>0</v>
      </c>
      <c r="AJ33">
        <v>0</v>
      </c>
      <c r="AK33">
        <v>0</v>
      </c>
      <c r="AL33">
        <v>21</v>
      </c>
      <c r="AM33">
        <v>296</v>
      </c>
      <c r="AN33">
        <v>0</v>
      </c>
      <c r="AO33">
        <v>0</v>
      </c>
      <c r="AP33">
        <v>0</v>
      </c>
      <c r="AQ33">
        <v>0</v>
      </c>
      <c r="AR33">
        <v>11</v>
      </c>
      <c r="AS33">
        <v>211</v>
      </c>
      <c r="AU33" t="str">
        <f>VLOOKUP(C33,'参)HSコード'!$A$2:$B$3,2,FALSE)</f>
        <v>オゾン吸入器、酸素吸入器、エアゾール治療器、人工呼吸器その他の呼吸治療用機器</v>
      </c>
      <c r="AV33" t="str">
        <f>VLOOKUP(D33,'参）統計国名符号表'!$A$4:$B$285,2,FALSE)</f>
        <v>インド</v>
      </c>
      <c r="AW33">
        <v>47</v>
      </c>
      <c r="AX33" t="str">
        <f t="shared" si="0"/>
        <v>インド</v>
      </c>
      <c r="AY33" s="46">
        <f t="shared" si="1"/>
        <v>2.3040000000000001E-2</v>
      </c>
      <c r="AZ33" s="64">
        <f t="shared" si="2"/>
        <v>4.6812580368961567E-5</v>
      </c>
      <c r="BA33" s="45">
        <f t="shared" si="3"/>
        <v>0.61099999999999999</v>
      </c>
      <c r="BB33" s="64">
        <f t="shared" si="4"/>
        <v>1.5406273000670467E-4</v>
      </c>
      <c r="BC33" s="47">
        <f t="shared" si="5"/>
        <v>3770.8674304418987</v>
      </c>
    </row>
    <row r="34" spans="1:55">
      <c r="A34">
        <v>2</v>
      </c>
      <c r="B34">
        <v>2019</v>
      </c>
      <c r="C34" t="s">
        <v>94</v>
      </c>
      <c r="D34">
        <v>204</v>
      </c>
      <c r="E34" t="s">
        <v>92</v>
      </c>
      <c r="F34" t="s">
        <v>93</v>
      </c>
      <c r="G34">
        <v>0</v>
      </c>
      <c r="H34">
        <v>22</v>
      </c>
      <c r="I34">
        <v>942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12</v>
      </c>
      <c r="U34">
        <v>223</v>
      </c>
      <c r="V34">
        <v>0</v>
      </c>
      <c r="W34">
        <v>4</v>
      </c>
      <c r="X34">
        <v>289</v>
      </c>
      <c r="Y34">
        <v>0</v>
      </c>
      <c r="Z34">
        <v>0</v>
      </c>
      <c r="AA34">
        <v>0</v>
      </c>
      <c r="AB34">
        <v>0</v>
      </c>
      <c r="AC34">
        <v>6</v>
      </c>
      <c r="AD34">
        <v>430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U34" t="str">
        <f>VLOOKUP(C34,'参)HSコード'!$A$2:$B$3,2,FALSE)</f>
        <v>オゾン吸入器、酸素吸入器、エアゾール治療器、人工呼吸器その他の呼吸治療用機器</v>
      </c>
      <c r="AV34" t="str">
        <f>VLOOKUP(D34,'参）統計国名符号表'!$A$4:$B$285,2,FALSE)</f>
        <v>デンマーク</v>
      </c>
      <c r="AW34">
        <v>54</v>
      </c>
      <c r="AX34" t="str">
        <f t="shared" si="0"/>
        <v>デンマーク</v>
      </c>
      <c r="AY34" s="46">
        <f t="shared" si="1"/>
        <v>9.4199999999999996E-3</v>
      </c>
      <c r="AZ34" s="64">
        <f t="shared" si="2"/>
        <v>1.9139518536268141E-5</v>
      </c>
      <c r="BA34" s="45">
        <f t="shared" si="3"/>
        <v>2.1999999999999999E-2</v>
      </c>
      <c r="BB34" s="64">
        <f t="shared" si="4"/>
        <v>5.5472668742184982E-6</v>
      </c>
      <c r="BC34" s="47">
        <f t="shared" si="5"/>
        <v>42818.181818181823</v>
      </c>
    </row>
    <row r="35" spans="1:55">
      <c r="A35">
        <v>2</v>
      </c>
      <c r="B35">
        <v>2019</v>
      </c>
      <c r="C35" t="s">
        <v>94</v>
      </c>
      <c r="D35">
        <v>108</v>
      </c>
      <c r="E35" t="s">
        <v>92</v>
      </c>
      <c r="F35" t="s">
        <v>93</v>
      </c>
      <c r="G35">
        <v>0</v>
      </c>
      <c r="H35">
        <v>100</v>
      </c>
      <c r="I35">
        <v>255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100</v>
      </c>
      <c r="R35">
        <v>255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U35" t="str">
        <f>VLOOKUP(C35,'参)HSコード'!$A$2:$B$3,2,FALSE)</f>
        <v>オゾン吸入器、酸素吸入器、エアゾール治療器、人工呼吸器その他の呼吸治療用機器</v>
      </c>
      <c r="AV35" t="str">
        <f>VLOOKUP(D35,'参）統計国名符号表'!$A$4:$B$285,2,FALSE)</f>
        <v>香港</v>
      </c>
      <c r="AW35">
        <v>59</v>
      </c>
      <c r="AX35" t="str">
        <f t="shared" si="0"/>
        <v>香港</v>
      </c>
      <c r="AY35" s="46">
        <f t="shared" si="1"/>
        <v>2.5500000000000002E-3</v>
      </c>
      <c r="AZ35" s="64">
        <f t="shared" si="2"/>
        <v>5.1810798585439237E-6</v>
      </c>
      <c r="BA35" s="45">
        <f t="shared" si="3"/>
        <v>0.1</v>
      </c>
      <c r="BB35" s="64">
        <f t="shared" si="4"/>
        <v>2.5214849428265905E-5</v>
      </c>
      <c r="BC35" s="47">
        <f t="shared" si="5"/>
        <v>2550</v>
      </c>
    </row>
    <row r="42" spans="1:55">
      <c r="AY42" s="46"/>
      <c r="AZ42" s="48"/>
      <c r="BA42" s="45"/>
      <c r="BB42" s="48"/>
      <c r="BC42" s="47"/>
    </row>
    <row r="43" spans="1:55">
      <c r="AY43" s="46"/>
      <c r="AZ43" s="48"/>
      <c r="BA43" s="45"/>
      <c r="BB43" s="48"/>
      <c r="BC43" s="47"/>
    </row>
    <row r="44" spans="1:55">
      <c r="AY44" s="46"/>
      <c r="AZ44" s="48"/>
      <c r="BA44" s="45"/>
      <c r="BB44" s="48"/>
      <c r="BC44" s="47"/>
    </row>
    <row r="58" spans="51:55">
      <c r="AY58" s="46"/>
      <c r="AZ58" s="46"/>
      <c r="BA58" s="45"/>
      <c r="BC58" s="47"/>
    </row>
  </sheetData>
  <autoFilter ref="A1:BC1" xr:uid="{06A681C9-3008-DA4B-AF27-15E1FE7CDA80}"/>
  <phoneticPr fontId="3"/>
  <hyperlinks>
    <hyperlink ref="AU1" r:id="rId1" xr:uid="{7C689600-BA6F-A24F-B619-8A88145607F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1BE9-519E-314D-8E81-1D8D06DA40A8}">
  <dimension ref="A1:BG58"/>
  <sheetViews>
    <sheetView topLeftCell="AU1" workbookViewId="0">
      <selection activeCell="AY6" sqref="AY6:AZ6"/>
    </sheetView>
  </sheetViews>
  <sheetFormatPr baseColWidth="10" defaultRowHeight="20"/>
  <cols>
    <col min="7" max="8" width="14" bestFit="1" customWidth="1"/>
    <col min="47" max="47" width="93.85546875" customWidth="1"/>
    <col min="48" max="49" width="15.140625" customWidth="1"/>
    <col min="50" max="50" width="15.7109375" bestFit="1" customWidth="1"/>
    <col min="51" max="51" width="13.85546875" style="44" bestFit="1" customWidth="1"/>
    <col min="52" max="52" width="8" style="44" bestFit="1" customWidth="1"/>
    <col min="53" max="53" width="10.28515625" style="44" bestFit="1" customWidth="1"/>
    <col min="54" max="54" width="8" style="44" bestFit="1" customWidth="1"/>
    <col min="55" max="55" width="13.85546875" bestFit="1" customWidth="1"/>
    <col min="59" max="59" width="13.85546875" bestFit="1" customWidth="1"/>
  </cols>
  <sheetData>
    <row r="1" spans="1:59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  <c r="X1" t="s">
        <v>70</v>
      </c>
      <c r="Y1" t="s">
        <v>71</v>
      </c>
      <c r="Z1" t="s">
        <v>72</v>
      </c>
      <c r="AA1" t="s">
        <v>73</v>
      </c>
      <c r="AB1" t="s">
        <v>74</v>
      </c>
      <c r="AC1" t="s">
        <v>75</v>
      </c>
      <c r="AD1" t="s">
        <v>76</v>
      </c>
      <c r="AE1" t="s">
        <v>77</v>
      </c>
      <c r="AF1" t="s">
        <v>78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90</v>
      </c>
      <c r="AS1" t="s">
        <v>91</v>
      </c>
      <c r="AU1" s="25" t="s">
        <v>440</v>
      </c>
      <c r="AW1" s="44" t="s">
        <v>447</v>
      </c>
      <c r="AX1" s="44" t="s">
        <v>451</v>
      </c>
      <c r="AY1" s="44" t="s">
        <v>448</v>
      </c>
      <c r="AZ1" s="44" t="s">
        <v>452</v>
      </c>
      <c r="BA1" s="44" t="s">
        <v>449</v>
      </c>
      <c r="BB1" s="44" t="s">
        <v>452</v>
      </c>
      <c r="BC1" s="44" t="s">
        <v>450</v>
      </c>
      <c r="BE1" s="44" t="s">
        <v>725</v>
      </c>
      <c r="BF1" s="44" t="s">
        <v>726</v>
      </c>
      <c r="BG1" s="44" t="s">
        <v>727</v>
      </c>
    </row>
    <row r="2" spans="1:59">
      <c r="A2">
        <v>2</v>
      </c>
      <c r="B2">
        <v>2019</v>
      </c>
      <c r="C2" t="s">
        <v>95</v>
      </c>
      <c r="D2">
        <v>304</v>
      </c>
      <c r="E2" t="s">
        <v>92</v>
      </c>
      <c r="F2" t="s">
        <v>93</v>
      </c>
      <c r="G2">
        <v>0</v>
      </c>
      <c r="H2">
        <v>55645</v>
      </c>
      <c r="I2">
        <v>1079503</v>
      </c>
      <c r="J2">
        <v>0</v>
      </c>
      <c r="K2">
        <v>4280</v>
      </c>
      <c r="L2">
        <v>72171</v>
      </c>
      <c r="M2">
        <v>0</v>
      </c>
      <c r="N2">
        <v>5996</v>
      </c>
      <c r="O2">
        <v>69207</v>
      </c>
      <c r="P2">
        <v>0</v>
      </c>
      <c r="Q2">
        <v>5366</v>
      </c>
      <c r="R2">
        <v>102719</v>
      </c>
      <c r="S2">
        <v>0</v>
      </c>
      <c r="T2">
        <v>4068</v>
      </c>
      <c r="U2">
        <v>61831</v>
      </c>
      <c r="V2">
        <v>0</v>
      </c>
      <c r="W2">
        <v>5531</v>
      </c>
      <c r="X2">
        <v>143270</v>
      </c>
      <c r="Y2">
        <v>0</v>
      </c>
      <c r="Z2">
        <v>2273</v>
      </c>
      <c r="AA2">
        <v>55618</v>
      </c>
      <c r="AB2">
        <v>0</v>
      </c>
      <c r="AC2">
        <v>3378</v>
      </c>
      <c r="AD2">
        <v>71373</v>
      </c>
      <c r="AE2">
        <v>0</v>
      </c>
      <c r="AF2">
        <v>3061</v>
      </c>
      <c r="AG2">
        <v>43540</v>
      </c>
      <c r="AH2">
        <v>0</v>
      </c>
      <c r="AI2">
        <v>3562</v>
      </c>
      <c r="AJ2">
        <v>43179</v>
      </c>
      <c r="AK2">
        <v>0</v>
      </c>
      <c r="AL2">
        <v>6223</v>
      </c>
      <c r="AM2">
        <v>113211</v>
      </c>
      <c r="AN2">
        <v>0</v>
      </c>
      <c r="AO2">
        <v>6968</v>
      </c>
      <c r="AP2">
        <v>160219</v>
      </c>
      <c r="AQ2">
        <v>0</v>
      </c>
      <c r="AR2">
        <v>4939</v>
      </c>
      <c r="AS2">
        <v>143165</v>
      </c>
      <c r="AU2" t="str">
        <f>VLOOKUP(C2,'参)HSコード'!$A$2:$B$3,2,FALSE)</f>
        <v xml:space="preserve">その他の呼吸用機器及びガスマスク(機械式部分及び交換式フィルターのいずれも有しな い保護用マスクを除く。) </v>
      </c>
      <c r="AV2" t="str">
        <f>VLOOKUP(D2,'参）統計国名符号表'!$A$4:$B$285,2,FALSE)</f>
        <v>アメリカ合衆国</v>
      </c>
      <c r="AW2">
        <v>1</v>
      </c>
      <c r="AX2" t="str">
        <f t="shared" ref="AX2:AX28" si="0">AV2</f>
        <v>アメリカ合衆国</v>
      </c>
      <c r="AY2" s="46">
        <f t="shared" ref="AY2:AY28" si="1">(I2*1000)/100000000</f>
        <v>10.795030000000001</v>
      </c>
      <c r="AZ2" s="64">
        <f t="shared" ref="AZ2:AZ28" si="2">AY2/SUM($AY$2:$AY$38)</f>
        <v>0.39650190426902254</v>
      </c>
      <c r="BA2" s="45">
        <f t="shared" ref="BA2:BA28" si="3">H2/1000</f>
        <v>55.645000000000003</v>
      </c>
      <c r="BB2" s="64">
        <f t="shared" ref="BB2:BB28" si="4">BA2/SUM($BA$2:$BA$38)</f>
        <v>0.17194655427077604</v>
      </c>
      <c r="BC2" s="47">
        <f t="shared" ref="BC2:BC28" si="5">(I2/H2)*1000</f>
        <v>19399.820289334173</v>
      </c>
      <c r="BE2" s="61">
        <f>SUM(AY2:AY35)</f>
        <v>27.225670000000004</v>
      </c>
      <c r="BF2" s="62">
        <f>SUM(BA2:BA35)</f>
        <v>323.61799999999999</v>
      </c>
      <c r="BG2" s="63">
        <f>(BE2*100000000)/(BF2*1000)</f>
        <v>8412.9034849730251</v>
      </c>
    </row>
    <row r="3" spans="1:59">
      <c r="A3">
        <v>2</v>
      </c>
      <c r="B3">
        <v>2019</v>
      </c>
      <c r="C3" t="s">
        <v>95</v>
      </c>
      <c r="D3">
        <v>210</v>
      </c>
      <c r="E3" t="s">
        <v>92</v>
      </c>
      <c r="F3" t="s">
        <v>93</v>
      </c>
      <c r="G3">
        <v>0</v>
      </c>
      <c r="H3">
        <v>10028</v>
      </c>
      <c r="I3">
        <v>457704</v>
      </c>
      <c r="J3">
        <v>0</v>
      </c>
      <c r="K3">
        <v>941</v>
      </c>
      <c r="L3">
        <v>22715</v>
      </c>
      <c r="M3">
        <v>0</v>
      </c>
      <c r="N3">
        <v>1354</v>
      </c>
      <c r="O3">
        <v>31625</v>
      </c>
      <c r="P3">
        <v>0</v>
      </c>
      <c r="Q3">
        <v>153</v>
      </c>
      <c r="R3">
        <v>54242</v>
      </c>
      <c r="S3">
        <v>0</v>
      </c>
      <c r="T3">
        <v>485</v>
      </c>
      <c r="U3">
        <v>34483</v>
      </c>
      <c r="V3">
        <v>0</v>
      </c>
      <c r="W3">
        <v>1289</v>
      </c>
      <c r="X3">
        <v>33577</v>
      </c>
      <c r="Y3">
        <v>0</v>
      </c>
      <c r="Z3">
        <v>609</v>
      </c>
      <c r="AA3">
        <v>27544</v>
      </c>
      <c r="AB3">
        <v>0</v>
      </c>
      <c r="AC3">
        <v>1833</v>
      </c>
      <c r="AD3">
        <v>47410</v>
      </c>
      <c r="AE3">
        <v>0</v>
      </c>
      <c r="AF3">
        <v>341</v>
      </c>
      <c r="AG3">
        <v>31229</v>
      </c>
      <c r="AH3">
        <v>0</v>
      </c>
      <c r="AI3">
        <v>1507</v>
      </c>
      <c r="AJ3">
        <v>52106</v>
      </c>
      <c r="AK3">
        <v>0</v>
      </c>
      <c r="AL3">
        <v>461</v>
      </c>
      <c r="AM3">
        <v>36420</v>
      </c>
      <c r="AN3">
        <v>0</v>
      </c>
      <c r="AO3">
        <v>988</v>
      </c>
      <c r="AP3">
        <v>39136</v>
      </c>
      <c r="AQ3">
        <v>0</v>
      </c>
      <c r="AR3">
        <v>67</v>
      </c>
      <c r="AS3">
        <v>47217</v>
      </c>
      <c r="AU3" t="str">
        <f>VLOOKUP(C3,'参)HSコード'!$A$2:$B$3,2,FALSE)</f>
        <v xml:space="preserve">その他の呼吸用機器及びガスマスク(機械式部分及び交換式フィルターのいずれも有しな い保護用マスクを除く。) </v>
      </c>
      <c r="AV3" t="str">
        <f>VLOOKUP(D3,'参）統計国名符号表'!$A$4:$B$285,2,FALSE)</f>
        <v>フランス</v>
      </c>
      <c r="AW3">
        <v>2</v>
      </c>
      <c r="AX3" t="str">
        <f t="shared" si="0"/>
        <v>フランス</v>
      </c>
      <c r="AY3" s="46">
        <f t="shared" si="1"/>
        <v>4.5770400000000002</v>
      </c>
      <c r="AZ3" s="64">
        <f t="shared" si="2"/>
        <v>0.16811487100225631</v>
      </c>
      <c r="BA3" s="45">
        <f t="shared" si="3"/>
        <v>10.028</v>
      </c>
      <c r="BB3" s="64">
        <f t="shared" si="4"/>
        <v>3.0987151518147942E-2</v>
      </c>
      <c r="BC3" s="47">
        <f t="shared" si="5"/>
        <v>45642.600717989633</v>
      </c>
      <c r="BE3" s="74">
        <f>輸入_呼吸器2019!BE2/輸入_付属品2019!BE2</f>
        <v>18.077622699459731</v>
      </c>
    </row>
    <row r="4" spans="1:59">
      <c r="A4">
        <v>2</v>
      </c>
      <c r="B4">
        <v>2019</v>
      </c>
      <c r="C4" t="s">
        <v>95</v>
      </c>
      <c r="D4">
        <v>205</v>
      </c>
      <c r="E4" t="s">
        <v>92</v>
      </c>
      <c r="F4" t="s">
        <v>93</v>
      </c>
      <c r="G4">
        <v>0</v>
      </c>
      <c r="H4">
        <v>42173</v>
      </c>
      <c r="I4">
        <v>410890</v>
      </c>
      <c r="J4">
        <v>0</v>
      </c>
      <c r="K4">
        <v>3066</v>
      </c>
      <c r="L4">
        <v>33788</v>
      </c>
      <c r="M4">
        <v>0</v>
      </c>
      <c r="N4">
        <v>1420</v>
      </c>
      <c r="O4">
        <v>14861</v>
      </c>
      <c r="P4">
        <v>0</v>
      </c>
      <c r="Q4">
        <v>5700</v>
      </c>
      <c r="R4">
        <v>45470</v>
      </c>
      <c r="S4">
        <v>0</v>
      </c>
      <c r="T4">
        <v>3012</v>
      </c>
      <c r="U4">
        <v>35152</v>
      </c>
      <c r="V4">
        <v>0</v>
      </c>
      <c r="W4">
        <v>3613</v>
      </c>
      <c r="X4">
        <v>34471</v>
      </c>
      <c r="Y4">
        <v>0</v>
      </c>
      <c r="Z4">
        <v>6171</v>
      </c>
      <c r="AA4">
        <v>41875</v>
      </c>
      <c r="AB4">
        <v>0</v>
      </c>
      <c r="AC4">
        <v>2042</v>
      </c>
      <c r="AD4">
        <v>30362</v>
      </c>
      <c r="AE4">
        <v>0</v>
      </c>
      <c r="AF4">
        <v>5088</v>
      </c>
      <c r="AG4">
        <v>36193</v>
      </c>
      <c r="AH4">
        <v>0</v>
      </c>
      <c r="AI4">
        <v>1488</v>
      </c>
      <c r="AJ4">
        <v>22922</v>
      </c>
      <c r="AK4">
        <v>0</v>
      </c>
      <c r="AL4">
        <v>2696</v>
      </c>
      <c r="AM4">
        <v>43247</v>
      </c>
      <c r="AN4">
        <v>0</v>
      </c>
      <c r="AO4">
        <v>5179</v>
      </c>
      <c r="AP4">
        <v>41166</v>
      </c>
      <c r="AQ4">
        <v>0</v>
      </c>
      <c r="AR4">
        <v>2698</v>
      </c>
      <c r="AS4">
        <v>31383</v>
      </c>
      <c r="AU4" t="str">
        <f>VLOOKUP(C4,'参)HSコード'!$A$2:$B$3,2,FALSE)</f>
        <v xml:space="preserve">その他の呼吸用機器及びガスマスク(機械式部分及び交換式フィルターのいずれも有しな い保護用マスクを除く。) </v>
      </c>
      <c r="AV4" t="str">
        <f>VLOOKUP(D4,'参）統計国名符号表'!$A$4:$B$285,2,FALSE)</f>
        <v>英国</v>
      </c>
      <c r="AW4">
        <v>3</v>
      </c>
      <c r="AX4" t="str">
        <f t="shared" si="0"/>
        <v>英国</v>
      </c>
      <c r="AY4" s="46">
        <f t="shared" si="1"/>
        <v>4.1089000000000002</v>
      </c>
      <c r="AZ4" s="64">
        <f t="shared" si="2"/>
        <v>0.15092006918470691</v>
      </c>
      <c r="BA4" s="45">
        <f t="shared" si="3"/>
        <v>42.173000000000002</v>
      </c>
      <c r="BB4" s="64">
        <f t="shared" si="4"/>
        <v>0.13031722586506314</v>
      </c>
      <c r="BC4" s="47">
        <f t="shared" si="5"/>
        <v>9742.963507457378</v>
      </c>
    </row>
    <row r="5" spans="1:59">
      <c r="A5">
        <v>2</v>
      </c>
      <c r="B5">
        <v>2019</v>
      </c>
      <c r="C5" t="s">
        <v>95</v>
      </c>
      <c r="D5">
        <v>112</v>
      </c>
      <c r="E5" t="s">
        <v>92</v>
      </c>
      <c r="F5" t="s">
        <v>93</v>
      </c>
      <c r="G5">
        <v>0</v>
      </c>
      <c r="H5">
        <v>110747</v>
      </c>
      <c r="I5">
        <v>257896</v>
      </c>
      <c r="J5">
        <v>0</v>
      </c>
      <c r="K5">
        <v>4574</v>
      </c>
      <c r="L5">
        <v>11979</v>
      </c>
      <c r="M5">
        <v>0</v>
      </c>
      <c r="N5">
        <v>16883</v>
      </c>
      <c r="O5">
        <v>43530</v>
      </c>
      <c r="P5">
        <v>0</v>
      </c>
      <c r="Q5">
        <v>9847</v>
      </c>
      <c r="R5">
        <v>25965</v>
      </c>
      <c r="S5">
        <v>0</v>
      </c>
      <c r="T5">
        <v>2176</v>
      </c>
      <c r="U5">
        <v>6210</v>
      </c>
      <c r="V5">
        <v>0</v>
      </c>
      <c r="W5">
        <v>12129</v>
      </c>
      <c r="X5">
        <v>26837</v>
      </c>
      <c r="Y5">
        <v>0</v>
      </c>
      <c r="Z5">
        <v>8282</v>
      </c>
      <c r="AA5">
        <v>18878</v>
      </c>
      <c r="AB5">
        <v>0</v>
      </c>
      <c r="AC5">
        <v>7445</v>
      </c>
      <c r="AD5">
        <v>17382</v>
      </c>
      <c r="AE5">
        <v>0</v>
      </c>
      <c r="AF5">
        <v>8692</v>
      </c>
      <c r="AG5">
        <v>16788</v>
      </c>
      <c r="AH5">
        <v>0</v>
      </c>
      <c r="AI5">
        <v>9662</v>
      </c>
      <c r="AJ5">
        <v>20816</v>
      </c>
      <c r="AK5">
        <v>0</v>
      </c>
      <c r="AL5">
        <v>8287</v>
      </c>
      <c r="AM5">
        <v>18773</v>
      </c>
      <c r="AN5">
        <v>0</v>
      </c>
      <c r="AO5">
        <v>9584</v>
      </c>
      <c r="AP5">
        <v>21573</v>
      </c>
      <c r="AQ5">
        <v>0</v>
      </c>
      <c r="AR5">
        <v>13186</v>
      </c>
      <c r="AS5">
        <v>29165</v>
      </c>
      <c r="AU5" t="str">
        <f>VLOOKUP(C5,'参)HSコード'!$A$2:$B$3,2,FALSE)</f>
        <v xml:space="preserve">その他の呼吸用機器及びガスマスク(機械式部分及び交換式フィルターのいずれも有しな い保護用マスクを除く。) </v>
      </c>
      <c r="AV5" t="str">
        <f>VLOOKUP(D5,'参）統計国名符号表'!$A$4:$B$285,2,FALSE)</f>
        <v>シンガポール</v>
      </c>
      <c r="AW5">
        <v>4</v>
      </c>
      <c r="AX5" t="str">
        <f t="shared" si="0"/>
        <v>シンガポール</v>
      </c>
      <c r="AY5" s="46">
        <f t="shared" si="1"/>
        <v>2.5789599999999999</v>
      </c>
      <c r="AZ5" s="64">
        <f t="shared" si="2"/>
        <v>9.4725308872104869E-2</v>
      </c>
      <c r="BA5" s="45">
        <f t="shared" si="3"/>
        <v>110.747</v>
      </c>
      <c r="BB5" s="64">
        <f t="shared" si="4"/>
        <v>0.34221520434586455</v>
      </c>
      <c r="BC5" s="47">
        <f t="shared" si="5"/>
        <v>2328.6951339539673</v>
      </c>
    </row>
    <row r="6" spans="1:59">
      <c r="A6">
        <v>2</v>
      </c>
      <c r="B6">
        <v>2019</v>
      </c>
      <c r="C6" t="s">
        <v>95</v>
      </c>
      <c r="D6">
        <v>220</v>
      </c>
      <c r="E6" t="s">
        <v>92</v>
      </c>
      <c r="F6" t="s">
        <v>93</v>
      </c>
      <c r="G6">
        <v>0</v>
      </c>
      <c r="H6">
        <v>5436</v>
      </c>
      <c r="I6">
        <v>142748</v>
      </c>
      <c r="J6">
        <v>0</v>
      </c>
      <c r="K6">
        <v>53</v>
      </c>
      <c r="L6">
        <v>514</v>
      </c>
      <c r="M6">
        <v>0</v>
      </c>
      <c r="N6">
        <v>1289</v>
      </c>
      <c r="O6">
        <v>9314</v>
      </c>
      <c r="P6">
        <v>0</v>
      </c>
      <c r="Q6">
        <v>675</v>
      </c>
      <c r="R6">
        <v>4870</v>
      </c>
      <c r="S6">
        <v>0</v>
      </c>
      <c r="T6">
        <v>291</v>
      </c>
      <c r="U6">
        <v>2477</v>
      </c>
      <c r="V6">
        <v>0</v>
      </c>
      <c r="W6">
        <v>528</v>
      </c>
      <c r="X6">
        <v>2951</v>
      </c>
      <c r="Y6">
        <v>0</v>
      </c>
      <c r="Z6">
        <v>288</v>
      </c>
      <c r="AA6">
        <v>1477</v>
      </c>
      <c r="AB6">
        <v>0</v>
      </c>
      <c r="AC6">
        <v>598</v>
      </c>
      <c r="AD6">
        <v>8434</v>
      </c>
      <c r="AE6">
        <v>0</v>
      </c>
      <c r="AF6">
        <v>171</v>
      </c>
      <c r="AG6">
        <v>1105</v>
      </c>
      <c r="AH6">
        <v>0</v>
      </c>
      <c r="AI6">
        <v>571</v>
      </c>
      <c r="AJ6">
        <v>101552</v>
      </c>
      <c r="AK6">
        <v>0</v>
      </c>
      <c r="AL6">
        <v>560</v>
      </c>
      <c r="AM6">
        <v>6403</v>
      </c>
      <c r="AN6">
        <v>0</v>
      </c>
      <c r="AO6">
        <v>412</v>
      </c>
      <c r="AP6">
        <v>3651</v>
      </c>
      <c r="AQ6">
        <v>0</v>
      </c>
      <c r="AR6">
        <v>0</v>
      </c>
      <c r="AS6">
        <v>0</v>
      </c>
      <c r="AU6" t="str">
        <f>VLOOKUP(C6,'参)HSコード'!$A$2:$B$3,2,FALSE)</f>
        <v xml:space="preserve">その他の呼吸用機器及びガスマスク(機械式部分及び交換式フィルターのいずれも有しな い保護用マスクを除く。) </v>
      </c>
      <c r="AV6" t="str">
        <f>VLOOKUP(D6,'参）統計国名符号表'!$A$4:$B$285,2,FALSE)</f>
        <v>イタリア</v>
      </c>
      <c r="AW6">
        <v>5</v>
      </c>
      <c r="AX6" t="str">
        <f t="shared" si="0"/>
        <v>イタリア</v>
      </c>
      <c r="AY6" s="46">
        <f t="shared" si="1"/>
        <v>1.4274800000000001</v>
      </c>
      <c r="AZ6" s="64">
        <f t="shared" si="2"/>
        <v>5.2431400218984507E-2</v>
      </c>
      <c r="BA6" s="45">
        <f t="shared" si="3"/>
        <v>5.4359999999999999</v>
      </c>
      <c r="BB6" s="64">
        <f t="shared" si="4"/>
        <v>1.6797582334727983E-2</v>
      </c>
      <c r="BC6" s="47">
        <f t="shared" si="5"/>
        <v>26259.749816041207</v>
      </c>
    </row>
    <row r="7" spans="1:59">
      <c r="A7">
        <v>2</v>
      </c>
      <c r="B7">
        <v>2019</v>
      </c>
      <c r="C7" t="s">
        <v>95</v>
      </c>
      <c r="D7">
        <v>213</v>
      </c>
      <c r="E7" t="s">
        <v>92</v>
      </c>
      <c r="F7" t="s">
        <v>93</v>
      </c>
      <c r="G7">
        <v>0</v>
      </c>
      <c r="H7">
        <v>2621</v>
      </c>
      <c r="I7">
        <v>84779</v>
      </c>
      <c r="J7">
        <v>0</v>
      </c>
      <c r="K7">
        <v>167</v>
      </c>
      <c r="L7">
        <v>8090</v>
      </c>
      <c r="M7">
        <v>0</v>
      </c>
      <c r="N7">
        <v>438</v>
      </c>
      <c r="O7">
        <v>7499</v>
      </c>
      <c r="P7">
        <v>0</v>
      </c>
      <c r="Q7">
        <v>422</v>
      </c>
      <c r="R7">
        <v>11116</v>
      </c>
      <c r="S7">
        <v>0</v>
      </c>
      <c r="T7">
        <v>34</v>
      </c>
      <c r="U7">
        <v>3235</v>
      </c>
      <c r="V7">
        <v>0</v>
      </c>
      <c r="W7">
        <v>64</v>
      </c>
      <c r="X7">
        <v>3721</v>
      </c>
      <c r="Y7">
        <v>0</v>
      </c>
      <c r="Z7">
        <v>47</v>
      </c>
      <c r="AA7">
        <v>2037</v>
      </c>
      <c r="AB7">
        <v>0</v>
      </c>
      <c r="AC7">
        <v>334</v>
      </c>
      <c r="AD7">
        <v>6292</v>
      </c>
      <c r="AE7">
        <v>0</v>
      </c>
      <c r="AF7">
        <v>145</v>
      </c>
      <c r="AG7">
        <v>8127</v>
      </c>
      <c r="AH7">
        <v>0</v>
      </c>
      <c r="AI7">
        <v>313</v>
      </c>
      <c r="AJ7">
        <v>7194</v>
      </c>
      <c r="AK7">
        <v>0</v>
      </c>
      <c r="AL7">
        <v>151</v>
      </c>
      <c r="AM7">
        <v>10016</v>
      </c>
      <c r="AN7">
        <v>0</v>
      </c>
      <c r="AO7">
        <v>173</v>
      </c>
      <c r="AP7">
        <v>4547</v>
      </c>
      <c r="AQ7">
        <v>0</v>
      </c>
      <c r="AR7">
        <v>333</v>
      </c>
      <c r="AS7">
        <v>12905</v>
      </c>
      <c r="AU7" t="str">
        <f>VLOOKUP(C7,'参)HSコード'!$A$2:$B$3,2,FALSE)</f>
        <v xml:space="preserve">その他の呼吸用機器及びガスマスク(機械式部分及び交換式フィルターのいずれも有しな い保護用マスクを除く。) </v>
      </c>
      <c r="AV7" t="str">
        <f>VLOOKUP(D7,'参）統計国名符号表'!$A$4:$B$285,2,FALSE)</f>
        <v>ドイツ</v>
      </c>
      <c r="AW7">
        <v>6</v>
      </c>
      <c r="AX7" t="str">
        <f t="shared" si="0"/>
        <v>ドイツ</v>
      </c>
      <c r="AY7" s="46">
        <f t="shared" si="1"/>
        <v>0.84779000000000004</v>
      </c>
      <c r="AZ7" s="64">
        <f t="shared" si="2"/>
        <v>3.1139362226898362E-2</v>
      </c>
      <c r="BA7" s="45">
        <f t="shared" si="3"/>
        <v>2.621</v>
      </c>
      <c r="BB7" s="64">
        <f t="shared" si="4"/>
        <v>8.0990550587420971E-3</v>
      </c>
      <c r="BC7" s="47">
        <f t="shared" si="5"/>
        <v>32346.051125524609</v>
      </c>
    </row>
    <row r="8" spans="1:59">
      <c r="A8">
        <v>2</v>
      </c>
      <c r="B8">
        <v>2019</v>
      </c>
      <c r="C8" t="s">
        <v>95</v>
      </c>
      <c r="D8">
        <v>103</v>
      </c>
      <c r="E8" t="s">
        <v>92</v>
      </c>
      <c r="F8" t="s">
        <v>93</v>
      </c>
      <c r="G8">
        <v>0</v>
      </c>
      <c r="H8">
        <v>53406</v>
      </c>
      <c r="I8">
        <v>83875</v>
      </c>
      <c r="J8">
        <v>0</v>
      </c>
      <c r="K8">
        <v>4880</v>
      </c>
      <c r="L8">
        <v>7532</v>
      </c>
      <c r="M8">
        <v>0</v>
      </c>
      <c r="N8">
        <v>2900</v>
      </c>
      <c r="O8">
        <v>3901</v>
      </c>
      <c r="P8">
        <v>0</v>
      </c>
      <c r="Q8">
        <v>6824</v>
      </c>
      <c r="R8">
        <v>11619</v>
      </c>
      <c r="S8">
        <v>0</v>
      </c>
      <c r="T8">
        <v>311</v>
      </c>
      <c r="U8">
        <v>2103</v>
      </c>
      <c r="V8">
        <v>0</v>
      </c>
      <c r="W8">
        <v>5650</v>
      </c>
      <c r="X8">
        <v>9797</v>
      </c>
      <c r="Y8">
        <v>0</v>
      </c>
      <c r="Z8">
        <v>133</v>
      </c>
      <c r="AA8">
        <v>1737</v>
      </c>
      <c r="AB8">
        <v>0</v>
      </c>
      <c r="AC8">
        <v>5388</v>
      </c>
      <c r="AD8">
        <v>8112</v>
      </c>
      <c r="AE8">
        <v>0</v>
      </c>
      <c r="AF8">
        <v>3171</v>
      </c>
      <c r="AG8">
        <v>5483</v>
      </c>
      <c r="AH8">
        <v>0</v>
      </c>
      <c r="AI8">
        <v>3588</v>
      </c>
      <c r="AJ8">
        <v>5010</v>
      </c>
      <c r="AK8">
        <v>0</v>
      </c>
      <c r="AL8">
        <v>3135</v>
      </c>
      <c r="AM8">
        <v>5379</v>
      </c>
      <c r="AN8">
        <v>0</v>
      </c>
      <c r="AO8">
        <v>14394</v>
      </c>
      <c r="AP8">
        <v>19512</v>
      </c>
      <c r="AQ8">
        <v>0</v>
      </c>
      <c r="AR8">
        <v>3032</v>
      </c>
      <c r="AS8">
        <v>3690</v>
      </c>
      <c r="AU8" t="str">
        <f>VLOOKUP(C8,'参)HSコード'!$A$2:$B$3,2,FALSE)</f>
        <v xml:space="preserve">その他の呼吸用機器及びガスマスク(機械式部分及び交換式フィルターのいずれも有しな い保護用マスクを除く。) </v>
      </c>
      <c r="AV8" t="str">
        <f>VLOOKUP(D8,'参）統計国名符号表'!$A$4:$B$285,2,FALSE)</f>
        <v>大韓民国</v>
      </c>
      <c r="AW8">
        <v>7</v>
      </c>
      <c r="AX8" t="str">
        <f t="shared" si="0"/>
        <v>大韓民国</v>
      </c>
      <c r="AY8" s="46">
        <f t="shared" si="1"/>
        <v>0.83875</v>
      </c>
      <c r="AZ8" s="64">
        <f t="shared" si="2"/>
        <v>3.0807322648074405E-2</v>
      </c>
      <c r="BA8" s="45">
        <f t="shared" si="3"/>
        <v>53.405999999999999</v>
      </c>
      <c r="BB8" s="64">
        <f t="shared" si="4"/>
        <v>0.16502790326866862</v>
      </c>
      <c r="BC8" s="47">
        <f t="shared" si="5"/>
        <v>1570.5164213758753</v>
      </c>
    </row>
    <row r="9" spans="1:59">
      <c r="A9">
        <v>2</v>
      </c>
      <c r="B9">
        <v>2019</v>
      </c>
      <c r="C9" t="s">
        <v>95</v>
      </c>
      <c r="D9">
        <v>106</v>
      </c>
      <c r="E9" t="s">
        <v>92</v>
      </c>
      <c r="F9" t="s">
        <v>93</v>
      </c>
      <c r="G9">
        <v>0</v>
      </c>
      <c r="H9">
        <v>11155</v>
      </c>
      <c r="I9">
        <v>70473</v>
      </c>
      <c r="J9">
        <v>0</v>
      </c>
      <c r="K9">
        <v>175</v>
      </c>
      <c r="L9">
        <v>18049</v>
      </c>
      <c r="M9">
        <v>0</v>
      </c>
      <c r="N9">
        <v>2177</v>
      </c>
      <c r="O9">
        <v>11065</v>
      </c>
      <c r="P9">
        <v>0</v>
      </c>
      <c r="Q9">
        <v>1124</v>
      </c>
      <c r="R9">
        <v>2831</v>
      </c>
      <c r="S9">
        <v>0</v>
      </c>
      <c r="T9">
        <v>2609</v>
      </c>
      <c r="U9">
        <v>13319</v>
      </c>
      <c r="V9">
        <v>0</v>
      </c>
      <c r="W9">
        <v>973</v>
      </c>
      <c r="X9">
        <v>7131</v>
      </c>
      <c r="Y9">
        <v>0</v>
      </c>
      <c r="Z9">
        <v>161</v>
      </c>
      <c r="AA9">
        <v>2612</v>
      </c>
      <c r="AB9">
        <v>0</v>
      </c>
      <c r="AC9">
        <v>1494</v>
      </c>
      <c r="AD9">
        <v>6855</v>
      </c>
      <c r="AE9">
        <v>0</v>
      </c>
      <c r="AF9">
        <v>361</v>
      </c>
      <c r="AG9">
        <v>3026</v>
      </c>
      <c r="AH9">
        <v>0</v>
      </c>
      <c r="AI9">
        <v>712</v>
      </c>
      <c r="AJ9">
        <v>874</v>
      </c>
      <c r="AK9">
        <v>0</v>
      </c>
      <c r="AL9">
        <v>0</v>
      </c>
      <c r="AM9">
        <v>0</v>
      </c>
      <c r="AN9">
        <v>0</v>
      </c>
      <c r="AO9">
        <v>347</v>
      </c>
      <c r="AP9">
        <v>1980</v>
      </c>
      <c r="AQ9">
        <v>0</v>
      </c>
      <c r="AR9">
        <v>1022</v>
      </c>
      <c r="AS9">
        <v>2731</v>
      </c>
      <c r="AU9" t="str">
        <f>VLOOKUP(C9,'参)HSコード'!$A$2:$B$3,2,FALSE)</f>
        <v xml:space="preserve">その他の呼吸用機器及びガスマスク(機械式部分及び交換式フィルターのいずれも有しな い保護用マスクを除く。) </v>
      </c>
      <c r="AV9" t="str">
        <f>VLOOKUP(D9,'参）統計国名符号表'!$A$4:$B$285,2,FALSE)</f>
        <v>台湾</v>
      </c>
      <c r="AW9">
        <v>8</v>
      </c>
      <c r="AX9" t="str">
        <f t="shared" si="0"/>
        <v>台湾</v>
      </c>
      <c r="AY9" s="46">
        <f t="shared" si="1"/>
        <v>0.70472999999999997</v>
      </c>
      <c r="AZ9" s="64">
        <f t="shared" si="2"/>
        <v>2.5884762431925452E-2</v>
      </c>
      <c r="BA9" s="45">
        <f t="shared" si="3"/>
        <v>11.154999999999999</v>
      </c>
      <c r="BB9" s="64">
        <f t="shared" si="4"/>
        <v>3.4469652491517774E-2</v>
      </c>
      <c r="BC9" s="47">
        <f t="shared" si="5"/>
        <v>6317.6154190945772</v>
      </c>
    </row>
    <row r="10" spans="1:59">
      <c r="A10">
        <v>2</v>
      </c>
      <c r="B10">
        <v>2019</v>
      </c>
      <c r="C10" t="s">
        <v>95</v>
      </c>
      <c r="D10">
        <v>105</v>
      </c>
      <c r="E10" t="s">
        <v>92</v>
      </c>
      <c r="F10" t="s">
        <v>93</v>
      </c>
      <c r="G10">
        <v>0</v>
      </c>
      <c r="H10">
        <v>22667</v>
      </c>
      <c r="I10">
        <v>60919</v>
      </c>
      <c r="J10">
        <v>0</v>
      </c>
      <c r="K10">
        <v>1273</v>
      </c>
      <c r="L10">
        <v>2394</v>
      </c>
      <c r="M10">
        <v>0</v>
      </c>
      <c r="N10">
        <v>2284</v>
      </c>
      <c r="O10">
        <v>6036</v>
      </c>
      <c r="P10">
        <v>0</v>
      </c>
      <c r="Q10">
        <v>2374</v>
      </c>
      <c r="R10">
        <v>5043</v>
      </c>
      <c r="S10">
        <v>0</v>
      </c>
      <c r="T10">
        <v>833</v>
      </c>
      <c r="U10">
        <v>2266</v>
      </c>
      <c r="V10">
        <v>0</v>
      </c>
      <c r="W10">
        <v>1682</v>
      </c>
      <c r="X10">
        <v>5263</v>
      </c>
      <c r="Y10">
        <v>0</v>
      </c>
      <c r="Z10">
        <v>1749</v>
      </c>
      <c r="AA10">
        <v>4196</v>
      </c>
      <c r="AB10">
        <v>0</v>
      </c>
      <c r="AC10">
        <v>3377</v>
      </c>
      <c r="AD10">
        <v>7488</v>
      </c>
      <c r="AE10">
        <v>0</v>
      </c>
      <c r="AF10">
        <v>1274</v>
      </c>
      <c r="AG10">
        <v>3969</v>
      </c>
      <c r="AH10">
        <v>0</v>
      </c>
      <c r="AI10">
        <v>1181</v>
      </c>
      <c r="AJ10">
        <v>4598</v>
      </c>
      <c r="AK10">
        <v>0</v>
      </c>
      <c r="AL10">
        <v>2155</v>
      </c>
      <c r="AM10">
        <v>7027</v>
      </c>
      <c r="AN10">
        <v>0</v>
      </c>
      <c r="AO10">
        <v>1969</v>
      </c>
      <c r="AP10">
        <v>4248</v>
      </c>
      <c r="AQ10">
        <v>0</v>
      </c>
      <c r="AR10">
        <v>2516</v>
      </c>
      <c r="AS10">
        <v>8391</v>
      </c>
      <c r="AU10" t="str">
        <f>VLOOKUP(C10,'参)HSコード'!$A$2:$B$3,2,FALSE)</f>
        <v xml:space="preserve">その他の呼吸用機器及びガスマスク(機械式部分及び交換式フィルターのいずれも有しな い保護用マスクを除く。) </v>
      </c>
      <c r="AV10" t="str">
        <f>VLOOKUP(D10,'参）統計国名符号表'!$A$4:$B$285,2,FALSE)</f>
        <v>中華人民共和国</v>
      </c>
      <c r="AW10">
        <v>9</v>
      </c>
      <c r="AX10" t="str">
        <f t="shared" si="0"/>
        <v>中華人民共和国</v>
      </c>
      <c r="AY10" s="46">
        <f t="shared" si="1"/>
        <v>0.60919000000000001</v>
      </c>
      <c r="AZ10" s="64">
        <f t="shared" si="2"/>
        <v>2.2375574228292634E-2</v>
      </c>
      <c r="BA10" s="45">
        <f t="shared" si="3"/>
        <v>22.667000000000002</v>
      </c>
      <c r="BB10" s="64">
        <f t="shared" si="4"/>
        <v>7.0042457465283148E-2</v>
      </c>
      <c r="BC10" s="47">
        <f t="shared" si="5"/>
        <v>2687.5634181850264</v>
      </c>
    </row>
    <row r="11" spans="1:59">
      <c r="A11">
        <v>2</v>
      </c>
      <c r="B11">
        <v>2019</v>
      </c>
      <c r="C11" t="s">
        <v>95</v>
      </c>
      <c r="D11">
        <v>245</v>
      </c>
      <c r="E11" t="s">
        <v>92</v>
      </c>
      <c r="F11" t="s">
        <v>93</v>
      </c>
      <c r="G11">
        <v>0</v>
      </c>
      <c r="H11">
        <v>1791</v>
      </c>
      <c r="I11">
        <v>22402</v>
      </c>
      <c r="J11">
        <v>0</v>
      </c>
      <c r="K11">
        <v>173</v>
      </c>
      <c r="L11">
        <v>2327</v>
      </c>
      <c r="M11">
        <v>0</v>
      </c>
      <c r="N11">
        <v>201</v>
      </c>
      <c r="O11">
        <v>2109</v>
      </c>
      <c r="P11">
        <v>0</v>
      </c>
      <c r="Q11">
        <v>211</v>
      </c>
      <c r="R11">
        <v>2412</v>
      </c>
      <c r="S11">
        <v>0</v>
      </c>
      <c r="T11">
        <v>100</v>
      </c>
      <c r="U11">
        <v>959</v>
      </c>
      <c r="V11">
        <v>0</v>
      </c>
      <c r="W11">
        <v>104</v>
      </c>
      <c r="X11">
        <v>4079</v>
      </c>
      <c r="Y11">
        <v>0</v>
      </c>
      <c r="Z11">
        <v>160</v>
      </c>
      <c r="AA11">
        <v>859</v>
      </c>
      <c r="AB11">
        <v>0</v>
      </c>
      <c r="AC11">
        <v>262</v>
      </c>
      <c r="AD11">
        <v>2246</v>
      </c>
      <c r="AE11">
        <v>0</v>
      </c>
      <c r="AF11">
        <v>107</v>
      </c>
      <c r="AG11">
        <v>1164</v>
      </c>
      <c r="AH11">
        <v>0</v>
      </c>
      <c r="AI11">
        <v>126</v>
      </c>
      <c r="AJ11">
        <v>1980</v>
      </c>
      <c r="AK11">
        <v>0</v>
      </c>
      <c r="AL11">
        <v>175</v>
      </c>
      <c r="AM11">
        <v>2683</v>
      </c>
      <c r="AN11">
        <v>0</v>
      </c>
      <c r="AO11">
        <v>119</v>
      </c>
      <c r="AP11">
        <v>740</v>
      </c>
      <c r="AQ11">
        <v>0</v>
      </c>
      <c r="AR11">
        <v>53</v>
      </c>
      <c r="AS11">
        <v>844</v>
      </c>
      <c r="AU11" t="str">
        <f>VLOOKUP(C11,'参)HSコード'!$A$2:$B$3,2,FALSE)</f>
        <v xml:space="preserve">その他の呼吸用機器及びガスマスク(機械式部分及び交換式フィルターのいずれも有しな い保護用マスクを除く。) </v>
      </c>
      <c r="AV11" t="str">
        <f>VLOOKUP(D11,'参）統計国名符号表'!$A$4:$B$285,2,FALSE)</f>
        <v>チェコ</v>
      </c>
      <c r="AW11">
        <v>10</v>
      </c>
      <c r="AX11" t="str">
        <f t="shared" si="0"/>
        <v>チェコ</v>
      </c>
      <c r="AY11" s="46">
        <f t="shared" si="1"/>
        <v>0.22402</v>
      </c>
      <c r="AZ11" s="64">
        <f t="shared" si="2"/>
        <v>8.2282639876263813E-3</v>
      </c>
      <c r="BA11" s="45">
        <f t="shared" si="3"/>
        <v>1.7909999999999999</v>
      </c>
      <c r="BB11" s="64">
        <f t="shared" si="4"/>
        <v>5.5343027890908418E-3</v>
      </c>
      <c r="BC11" s="47">
        <f t="shared" si="5"/>
        <v>12508.096035734226</v>
      </c>
    </row>
    <row r="12" spans="1:59">
      <c r="A12">
        <v>2</v>
      </c>
      <c r="B12">
        <v>2019</v>
      </c>
      <c r="C12" t="s">
        <v>95</v>
      </c>
      <c r="D12">
        <v>302</v>
      </c>
      <c r="E12" t="s">
        <v>92</v>
      </c>
      <c r="F12" t="s">
        <v>93</v>
      </c>
      <c r="G12">
        <v>0</v>
      </c>
      <c r="H12">
        <v>2807</v>
      </c>
      <c r="I12">
        <v>16523</v>
      </c>
      <c r="J12">
        <v>0</v>
      </c>
      <c r="K12">
        <v>51</v>
      </c>
      <c r="L12">
        <v>545</v>
      </c>
      <c r="M12">
        <v>0</v>
      </c>
      <c r="N12">
        <v>618</v>
      </c>
      <c r="O12">
        <v>2878</v>
      </c>
      <c r="P12">
        <v>0</v>
      </c>
      <c r="Q12">
        <v>518</v>
      </c>
      <c r="R12">
        <v>2627</v>
      </c>
      <c r="S12">
        <v>0</v>
      </c>
      <c r="T12">
        <v>26</v>
      </c>
      <c r="U12">
        <v>329</v>
      </c>
      <c r="V12">
        <v>0</v>
      </c>
      <c r="W12">
        <v>543</v>
      </c>
      <c r="X12">
        <v>2141</v>
      </c>
      <c r="Y12">
        <v>0</v>
      </c>
      <c r="Z12">
        <v>0</v>
      </c>
      <c r="AA12">
        <v>0</v>
      </c>
      <c r="AB12">
        <v>0</v>
      </c>
      <c r="AC12">
        <v>219</v>
      </c>
      <c r="AD12">
        <v>1842</v>
      </c>
      <c r="AE12">
        <v>0</v>
      </c>
      <c r="AF12">
        <v>26</v>
      </c>
      <c r="AG12">
        <v>286</v>
      </c>
      <c r="AH12">
        <v>0</v>
      </c>
      <c r="AI12">
        <v>168</v>
      </c>
      <c r="AJ12">
        <v>1191</v>
      </c>
      <c r="AK12">
        <v>0</v>
      </c>
      <c r="AL12">
        <v>99</v>
      </c>
      <c r="AM12">
        <v>588</v>
      </c>
      <c r="AN12">
        <v>0</v>
      </c>
      <c r="AO12">
        <v>520</v>
      </c>
      <c r="AP12">
        <v>3874</v>
      </c>
      <c r="AQ12">
        <v>0</v>
      </c>
      <c r="AR12">
        <v>19</v>
      </c>
      <c r="AS12">
        <v>222</v>
      </c>
      <c r="AU12" t="str">
        <f>VLOOKUP(C12,'参)HSコード'!$A$2:$B$3,2,FALSE)</f>
        <v xml:space="preserve">その他の呼吸用機器及びガスマスク(機械式部分及び交換式フィルターのいずれも有しな い保護用マスクを除く。) </v>
      </c>
      <c r="AV12" t="str">
        <f>VLOOKUP(D12,'参）統計国名符号表'!$A$4:$B$285,2,FALSE)</f>
        <v>カナダ</v>
      </c>
      <c r="AW12">
        <v>11</v>
      </c>
      <c r="AX12" t="str">
        <f t="shared" si="0"/>
        <v>カナダ</v>
      </c>
      <c r="AY12" s="46">
        <f t="shared" si="1"/>
        <v>0.16522999999999999</v>
      </c>
      <c r="AZ12" s="64">
        <f t="shared" si="2"/>
        <v>6.0689048240135119E-3</v>
      </c>
      <c r="BA12" s="45">
        <f t="shared" si="3"/>
        <v>2.8069999999999999</v>
      </c>
      <c r="BB12" s="64">
        <f t="shared" si="4"/>
        <v>8.6738067721820172E-3</v>
      </c>
      <c r="BC12" s="47">
        <f t="shared" si="5"/>
        <v>5886.3555397221226</v>
      </c>
    </row>
    <row r="13" spans="1:59">
      <c r="A13">
        <v>2</v>
      </c>
      <c r="B13">
        <v>2019</v>
      </c>
      <c r="C13" t="s">
        <v>95</v>
      </c>
      <c r="D13">
        <v>236</v>
      </c>
      <c r="E13" t="s">
        <v>92</v>
      </c>
      <c r="F13" t="s">
        <v>93</v>
      </c>
      <c r="G13">
        <v>0</v>
      </c>
      <c r="H13">
        <v>1713</v>
      </c>
      <c r="I13">
        <v>13596</v>
      </c>
      <c r="J13">
        <v>0</v>
      </c>
      <c r="K13">
        <v>5</v>
      </c>
      <c r="L13">
        <v>531</v>
      </c>
      <c r="M13">
        <v>0</v>
      </c>
      <c r="N13">
        <v>245</v>
      </c>
      <c r="O13">
        <v>2233</v>
      </c>
      <c r="P13">
        <v>0</v>
      </c>
      <c r="Q13">
        <v>66</v>
      </c>
      <c r="R13">
        <v>423</v>
      </c>
      <c r="S13">
        <v>0</v>
      </c>
      <c r="T13">
        <v>218</v>
      </c>
      <c r="U13">
        <v>2301</v>
      </c>
      <c r="V13">
        <v>0</v>
      </c>
      <c r="W13">
        <v>93</v>
      </c>
      <c r="X13">
        <v>994</v>
      </c>
      <c r="Y13">
        <v>0</v>
      </c>
      <c r="Z13">
        <v>364</v>
      </c>
      <c r="AA13">
        <v>2422</v>
      </c>
      <c r="AB13">
        <v>0</v>
      </c>
      <c r="AC13">
        <v>4</v>
      </c>
      <c r="AD13">
        <v>264</v>
      </c>
      <c r="AE13">
        <v>0</v>
      </c>
      <c r="AF13">
        <v>98</v>
      </c>
      <c r="AG13">
        <v>886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528</v>
      </c>
      <c r="AP13">
        <v>2968</v>
      </c>
      <c r="AQ13">
        <v>0</v>
      </c>
      <c r="AR13">
        <v>92</v>
      </c>
      <c r="AS13">
        <v>574</v>
      </c>
      <c r="AU13" t="str">
        <f>VLOOKUP(C13,'参)HSコード'!$A$2:$B$3,2,FALSE)</f>
        <v xml:space="preserve">その他の呼吸用機器及びガスマスク(機械式部分及び交換式フィルターのいずれも有しな い保護用マスクを除く。) </v>
      </c>
      <c r="AV13" t="str">
        <f>VLOOKUP(D13,'参）統計国名符号表'!$A$4:$B$285,2,FALSE)</f>
        <v>ラトビア</v>
      </c>
      <c r="AW13">
        <v>12</v>
      </c>
      <c r="AX13" t="str">
        <f t="shared" si="0"/>
        <v>ラトビア</v>
      </c>
      <c r="AY13" s="46">
        <f t="shared" si="1"/>
        <v>0.13596</v>
      </c>
      <c r="AZ13" s="64">
        <f t="shared" si="2"/>
        <v>4.9938164974452411E-3</v>
      </c>
      <c r="BA13" s="45">
        <f t="shared" si="3"/>
        <v>1.7130000000000001</v>
      </c>
      <c r="BB13" s="64">
        <f t="shared" si="4"/>
        <v>5.2932778770031341E-3</v>
      </c>
      <c r="BC13" s="47">
        <f t="shared" si="5"/>
        <v>7936.9527145359025</v>
      </c>
    </row>
    <row r="14" spans="1:59">
      <c r="A14">
        <v>2</v>
      </c>
      <c r="B14">
        <v>2019</v>
      </c>
      <c r="C14" t="s">
        <v>95</v>
      </c>
      <c r="D14">
        <v>237</v>
      </c>
      <c r="E14" t="s">
        <v>92</v>
      </c>
      <c r="F14" t="s">
        <v>93</v>
      </c>
      <c r="G14">
        <v>0</v>
      </c>
      <c r="H14">
        <v>643</v>
      </c>
      <c r="I14">
        <v>4350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1462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127</v>
      </c>
      <c r="AG14">
        <v>643</v>
      </c>
      <c r="AH14">
        <v>0</v>
      </c>
      <c r="AI14">
        <v>515</v>
      </c>
      <c r="AJ14">
        <v>2245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U14" t="str">
        <f>VLOOKUP(C14,'参)HSコード'!$A$2:$B$3,2,FALSE)</f>
        <v xml:space="preserve">その他の呼吸用機器及びガスマスク(機械式部分及び交換式フィルターのいずれも有しな い保護用マスクを除く。) </v>
      </c>
      <c r="AV14" t="str">
        <f>VLOOKUP(D14,'参）統計国名符号表'!$A$4:$B$285,2,FALSE)</f>
        <v>リトアニア</v>
      </c>
      <c r="AW14">
        <v>13</v>
      </c>
      <c r="AX14" t="str">
        <f t="shared" si="0"/>
        <v>リトアニア</v>
      </c>
      <c r="AY14" s="46">
        <f t="shared" si="1"/>
        <v>4.3499999999999997E-2</v>
      </c>
      <c r="AZ14" s="64">
        <f t="shared" si="2"/>
        <v>1.5977568228807588E-3</v>
      </c>
      <c r="BA14" s="45">
        <f t="shared" si="3"/>
        <v>0.64300000000000002</v>
      </c>
      <c r="BB14" s="64">
        <f t="shared" si="4"/>
        <v>1.9869104932358521E-3</v>
      </c>
      <c r="BC14" s="47">
        <f t="shared" si="5"/>
        <v>6765.163297045101</v>
      </c>
    </row>
    <row r="15" spans="1:59">
      <c r="A15">
        <v>2</v>
      </c>
      <c r="B15">
        <v>2019</v>
      </c>
      <c r="C15" t="s">
        <v>95</v>
      </c>
      <c r="D15">
        <v>232</v>
      </c>
      <c r="E15" t="s">
        <v>92</v>
      </c>
      <c r="F15" t="s">
        <v>93</v>
      </c>
      <c r="G15">
        <v>0</v>
      </c>
      <c r="H15">
        <v>812</v>
      </c>
      <c r="I15">
        <v>3869</v>
      </c>
      <c r="J15">
        <v>0</v>
      </c>
      <c r="K15">
        <v>0</v>
      </c>
      <c r="L15">
        <v>0</v>
      </c>
      <c r="M15">
        <v>0</v>
      </c>
      <c r="N15">
        <v>257</v>
      </c>
      <c r="O15">
        <v>1267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126</v>
      </c>
      <c r="X15">
        <v>668</v>
      </c>
      <c r="Y15">
        <v>0</v>
      </c>
      <c r="Z15">
        <v>394</v>
      </c>
      <c r="AA15">
        <v>1725</v>
      </c>
      <c r="AB15">
        <v>0</v>
      </c>
      <c r="AC15">
        <v>0</v>
      </c>
      <c r="AD15">
        <v>0</v>
      </c>
      <c r="AE15">
        <v>0</v>
      </c>
      <c r="AF15">
        <v>35</v>
      </c>
      <c r="AG15">
        <v>209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U15" t="str">
        <f>VLOOKUP(C15,'参)HSコード'!$A$2:$B$3,2,FALSE)</f>
        <v xml:space="preserve">その他の呼吸用機器及びガスマスク(機械式部分及び交換式フィルターのいずれも有しな い保護用マスクを除く。) </v>
      </c>
      <c r="AV15" t="str">
        <f>VLOOKUP(D15,'参）統計国名符号表'!$A$4:$B$285,2,FALSE)</f>
        <v>ブルガリア</v>
      </c>
      <c r="AW15">
        <v>14</v>
      </c>
      <c r="AX15" t="str">
        <f t="shared" si="0"/>
        <v>ブルガリア</v>
      </c>
      <c r="AY15" s="46">
        <f t="shared" si="1"/>
        <v>3.8690000000000002E-2</v>
      </c>
      <c r="AZ15" s="64">
        <f t="shared" si="2"/>
        <v>1.421085321316243E-3</v>
      </c>
      <c r="BA15" s="45">
        <f t="shared" si="3"/>
        <v>0.81200000000000006</v>
      </c>
      <c r="BB15" s="64">
        <f t="shared" si="4"/>
        <v>2.5091311360925538E-3</v>
      </c>
      <c r="BC15" s="47">
        <f t="shared" si="5"/>
        <v>4764.7783251231531</v>
      </c>
    </row>
    <row r="16" spans="1:59">
      <c r="A16">
        <v>2</v>
      </c>
      <c r="B16">
        <v>2019</v>
      </c>
      <c r="C16" t="s">
        <v>95</v>
      </c>
      <c r="D16">
        <v>305</v>
      </c>
      <c r="E16" t="s">
        <v>92</v>
      </c>
      <c r="F16" t="s">
        <v>93</v>
      </c>
      <c r="G16">
        <v>0</v>
      </c>
      <c r="H16">
        <v>358</v>
      </c>
      <c r="I16">
        <v>2809</v>
      </c>
      <c r="J16">
        <v>0</v>
      </c>
      <c r="K16">
        <v>20</v>
      </c>
      <c r="L16">
        <v>411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3</v>
      </c>
      <c r="U16">
        <v>276</v>
      </c>
      <c r="V16">
        <v>0</v>
      </c>
      <c r="W16">
        <v>0</v>
      </c>
      <c r="X16">
        <v>0</v>
      </c>
      <c r="Y16">
        <v>0</v>
      </c>
      <c r="Z16">
        <v>122</v>
      </c>
      <c r="AA16">
        <v>533</v>
      </c>
      <c r="AB16">
        <v>0</v>
      </c>
      <c r="AC16">
        <v>49</v>
      </c>
      <c r="AD16">
        <v>313</v>
      </c>
      <c r="AE16">
        <v>0</v>
      </c>
      <c r="AF16">
        <v>15</v>
      </c>
      <c r="AG16">
        <v>232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20</v>
      </c>
      <c r="AP16">
        <v>458</v>
      </c>
      <c r="AQ16">
        <v>0</v>
      </c>
      <c r="AR16">
        <v>129</v>
      </c>
      <c r="AS16">
        <v>586</v>
      </c>
      <c r="AU16" t="str">
        <f>VLOOKUP(C16,'参)HSコード'!$A$2:$B$3,2,FALSE)</f>
        <v xml:space="preserve">その他の呼吸用機器及びガスマスク(機械式部分及び交換式フィルターのいずれも有しな い保護用マスクを除く。) </v>
      </c>
      <c r="AV16" t="str">
        <f>VLOOKUP(D16,'参）統計国名符号表'!$A$4:$B$285,2,FALSE)</f>
        <v>メキシコ</v>
      </c>
      <c r="AW16">
        <v>15</v>
      </c>
      <c r="AX16" t="str">
        <f t="shared" si="0"/>
        <v>メキシコ</v>
      </c>
      <c r="AY16" s="46">
        <f t="shared" si="1"/>
        <v>2.809E-2</v>
      </c>
      <c r="AZ16" s="64">
        <f t="shared" si="2"/>
        <v>1.0317468771200119E-3</v>
      </c>
      <c r="BA16" s="45">
        <f t="shared" si="3"/>
        <v>0.35799999999999998</v>
      </c>
      <c r="BB16" s="64">
        <f t="shared" si="4"/>
        <v>1.1062425452230717E-3</v>
      </c>
      <c r="BC16" s="47">
        <f t="shared" si="5"/>
        <v>7846.3687150837995</v>
      </c>
    </row>
    <row r="17" spans="1:55">
      <c r="A17">
        <v>2</v>
      </c>
      <c r="B17">
        <v>2019</v>
      </c>
      <c r="C17" t="s">
        <v>95</v>
      </c>
      <c r="D17">
        <v>207</v>
      </c>
      <c r="E17" t="s">
        <v>92</v>
      </c>
      <c r="F17" t="s">
        <v>93</v>
      </c>
      <c r="G17">
        <v>0</v>
      </c>
      <c r="H17">
        <v>118</v>
      </c>
      <c r="I17">
        <v>1548</v>
      </c>
      <c r="J17">
        <v>0</v>
      </c>
      <c r="K17">
        <v>0</v>
      </c>
      <c r="L17">
        <v>0</v>
      </c>
      <c r="M17">
        <v>0</v>
      </c>
      <c r="N17">
        <v>45</v>
      </c>
      <c r="O17">
        <v>369</v>
      </c>
      <c r="P17">
        <v>0</v>
      </c>
      <c r="Q17">
        <v>28</v>
      </c>
      <c r="R17">
        <v>271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45</v>
      </c>
      <c r="AA17">
        <v>908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U17" t="str">
        <f>VLOOKUP(C17,'参)HSコード'!$A$2:$B$3,2,FALSE)</f>
        <v xml:space="preserve">その他の呼吸用機器及びガスマスク(機械式部分及び交換式フィルターのいずれも有しな い保護用マスクを除く。) </v>
      </c>
      <c r="AV17" t="str">
        <f>VLOOKUP(D17,'参）統計国名符号表'!$A$4:$B$285,2,FALSE)</f>
        <v>オランダ</v>
      </c>
      <c r="AW17">
        <v>16</v>
      </c>
      <c r="AX17" t="str">
        <f t="shared" si="0"/>
        <v>オランダ</v>
      </c>
      <c r="AY17" s="46">
        <f t="shared" si="1"/>
        <v>1.5480000000000001E-2</v>
      </c>
      <c r="AZ17" s="64">
        <f t="shared" si="2"/>
        <v>5.6858104869411837E-4</v>
      </c>
      <c r="BA17" s="45">
        <f t="shared" si="3"/>
        <v>0.11799999999999999</v>
      </c>
      <c r="BB17" s="64">
        <f t="shared" si="4"/>
        <v>3.6462743110704597E-4</v>
      </c>
      <c r="BC17" s="47">
        <f t="shared" si="5"/>
        <v>13118.644067796611</v>
      </c>
    </row>
    <row r="18" spans="1:55">
      <c r="A18">
        <v>2</v>
      </c>
      <c r="B18">
        <v>2019</v>
      </c>
      <c r="C18" t="s">
        <v>95</v>
      </c>
      <c r="D18">
        <v>601</v>
      </c>
      <c r="E18" t="s">
        <v>92</v>
      </c>
      <c r="F18" t="s">
        <v>93</v>
      </c>
      <c r="G18">
        <v>0</v>
      </c>
      <c r="H18">
        <v>25</v>
      </c>
      <c r="I18">
        <v>1449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25</v>
      </c>
      <c r="AS18">
        <v>1449</v>
      </c>
      <c r="AU18" t="str">
        <f>VLOOKUP(C18,'参)HSコード'!$A$2:$B$3,2,FALSE)</f>
        <v xml:space="preserve">その他の呼吸用機器及びガスマスク(機械式部分及び交換式フィルターのいずれも有しな い保護用マスクを除く。) </v>
      </c>
      <c r="AV18" t="str">
        <f>VLOOKUP(D18,'参）統計国名符号表'!$A$4:$B$285,2,FALSE)</f>
        <v>オーストラリア</v>
      </c>
      <c r="AW18">
        <v>17</v>
      </c>
      <c r="AX18" t="str">
        <f t="shared" si="0"/>
        <v>オーストラリア</v>
      </c>
      <c r="AY18" s="46">
        <f t="shared" si="1"/>
        <v>1.4489999999999999E-2</v>
      </c>
      <c r="AZ18" s="64">
        <f t="shared" si="2"/>
        <v>5.3221830720786656E-4</v>
      </c>
      <c r="BA18" s="45">
        <f t="shared" si="3"/>
        <v>2.5000000000000001E-2</v>
      </c>
      <c r="BB18" s="64">
        <f t="shared" si="4"/>
        <v>7.7251574387086013E-5</v>
      </c>
      <c r="BC18" s="47">
        <f t="shared" si="5"/>
        <v>57960</v>
      </c>
    </row>
    <row r="19" spans="1:55">
      <c r="A19">
        <v>2</v>
      </c>
      <c r="B19">
        <v>2019</v>
      </c>
      <c r="C19" t="s">
        <v>95</v>
      </c>
      <c r="D19">
        <v>203</v>
      </c>
      <c r="E19" t="s">
        <v>92</v>
      </c>
      <c r="F19" t="s">
        <v>93</v>
      </c>
      <c r="G19">
        <v>0</v>
      </c>
      <c r="H19">
        <v>135</v>
      </c>
      <c r="I19">
        <v>1427</v>
      </c>
      <c r="J19">
        <v>0</v>
      </c>
      <c r="K19">
        <v>0</v>
      </c>
      <c r="L19">
        <v>0</v>
      </c>
      <c r="M19">
        <v>0</v>
      </c>
      <c r="N19">
        <v>36</v>
      </c>
      <c r="O19">
        <v>270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34</v>
      </c>
      <c r="AJ19">
        <v>879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65</v>
      </c>
      <c r="AS19">
        <v>278</v>
      </c>
      <c r="AU19" t="str">
        <f>VLOOKUP(C19,'参)HSコード'!$A$2:$B$3,2,FALSE)</f>
        <v xml:space="preserve">その他の呼吸用機器及びガスマスク(機械式部分及び交換式フィルターのいずれも有しな い保護用マスクを除く。) </v>
      </c>
      <c r="AV19" t="str">
        <f>VLOOKUP(D19,'参）統計国名符号表'!$A$4:$B$285,2,FALSE)</f>
        <v>スウェーデン</v>
      </c>
      <c r="AW19">
        <v>18</v>
      </c>
      <c r="AX19" t="str">
        <f t="shared" si="0"/>
        <v>スウェーデン</v>
      </c>
      <c r="AY19" s="46">
        <f t="shared" si="1"/>
        <v>1.427E-2</v>
      </c>
      <c r="AZ19" s="64">
        <f t="shared" si="2"/>
        <v>5.2413769798869954E-4</v>
      </c>
      <c r="BA19" s="45">
        <f t="shared" si="3"/>
        <v>0.13500000000000001</v>
      </c>
      <c r="BB19" s="64">
        <f t="shared" si="4"/>
        <v>4.1715850169026447E-4</v>
      </c>
      <c r="BC19" s="47">
        <f t="shared" si="5"/>
        <v>10570.370370370369</v>
      </c>
    </row>
    <row r="20" spans="1:55">
      <c r="A20">
        <v>2</v>
      </c>
      <c r="B20">
        <v>2019</v>
      </c>
      <c r="C20" t="s">
        <v>95</v>
      </c>
      <c r="D20">
        <v>217</v>
      </c>
      <c r="E20" t="s">
        <v>92</v>
      </c>
      <c r="F20" t="s">
        <v>93</v>
      </c>
      <c r="G20">
        <v>0</v>
      </c>
      <c r="H20">
        <v>488</v>
      </c>
      <c r="I20">
        <v>1399</v>
      </c>
      <c r="J20">
        <v>0</v>
      </c>
      <c r="K20">
        <v>0</v>
      </c>
      <c r="L20">
        <v>0</v>
      </c>
      <c r="M20">
        <v>0</v>
      </c>
      <c r="N20">
        <v>170</v>
      </c>
      <c r="O20">
        <v>570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119</v>
      </c>
      <c r="AA20">
        <v>313</v>
      </c>
      <c r="AB20">
        <v>0</v>
      </c>
      <c r="AC20">
        <v>0</v>
      </c>
      <c r="AD20">
        <v>0</v>
      </c>
      <c r="AE20">
        <v>0</v>
      </c>
      <c r="AF20">
        <v>101</v>
      </c>
      <c r="AG20">
        <v>304</v>
      </c>
      <c r="AH20">
        <v>0</v>
      </c>
      <c r="AI20">
        <v>98</v>
      </c>
      <c r="AJ20">
        <v>212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U20" t="str">
        <f>VLOOKUP(C20,'参)HSコード'!$A$2:$B$3,2,FALSE)</f>
        <v xml:space="preserve">その他の呼吸用機器及びガスマスク(機械式部分及び交換式フィルターのいずれも有しな い保護用マスクを除く。) </v>
      </c>
      <c r="AV20" t="str">
        <f>VLOOKUP(D20,'参）統計国名符号表'!$A$4:$B$285,2,FALSE)</f>
        <v>ポルトガル</v>
      </c>
      <c r="AW20">
        <v>19</v>
      </c>
      <c r="AX20" t="str">
        <f t="shared" si="0"/>
        <v>ポルトガル</v>
      </c>
      <c r="AY20" s="46">
        <f t="shared" si="1"/>
        <v>1.3990000000000001E-2</v>
      </c>
      <c r="AZ20" s="64">
        <f t="shared" si="2"/>
        <v>5.1385328625521418E-4</v>
      </c>
      <c r="BA20" s="45">
        <f t="shared" si="3"/>
        <v>0.48799999999999999</v>
      </c>
      <c r="BB20" s="64">
        <f t="shared" si="4"/>
        <v>1.507950732035919E-3</v>
      </c>
      <c r="BC20" s="47">
        <f t="shared" si="5"/>
        <v>2866.8032786885246</v>
      </c>
    </row>
    <row r="21" spans="1:55">
      <c r="A21">
        <v>2</v>
      </c>
      <c r="B21">
        <v>2019</v>
      </c>
      <c r="C21" t="s">
        <v>95</v>
      </c>
      <c r="D21">
        <v>208</v>
      </c>
      <c r="E21" t="s">
        <v>92</v>
      </c>
      <c r="F21" t="s">
        <v>93</v>
      </c>
      <c r="G21">
        <v>0</v>
      </c>
      <c r="H21">
        <v>40</v>
      </c>
      <c r="I21">
        <v>1260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20</v>
      </c>
      <c r="R21">
        <v>635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20</v>
      </c>
      <c r="AJ21">
        <v>625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U21" t="str">
        <f>VLOOKUP(C21,'参)HSコード'!$A$2:$B$3,2,FALSE)</f>
        <v xml:space="preserve">その他の呼吸用機器及びガスマスク(機械式部分及び交換式フィルターのいずれも有しな い保護用マスクを除く。) </v>
      </c>
      <c r="AV21" t="str">
        <f>VLOOKUP(D21,'参）統計国名符号表'!$A$4:$B$285,2,FALSE)</f>
        <v>ベルギー</v>
      </c>
      <c r="AW21">
        <v>20</v>
      </c>
      <c r="AX21" t="str">
        <f t="shared" si="0"/>
        <v>ベルギー</v>
      </c>
      <c r="AY21" s="46">
        <f t="shared" si="1"/>
        <v>1.26E-2</v>
      </c>
      <c r="AZ21" s="64">
        <f t="shared" si="2"/>
        <v>4.627985280068405E-4</v>
      </c>
      <c r="BA21" s="45">
        <f t="shared" si="3"/>
        <v>0.04</v>
      </c>
      <c r="BB21" s="64">
        <f t="shared" si="4"/>
        <v>1.2360251901933763E-4</v>
      </c>
      <c r="BC21" s="47">
        <f t="shared" si="5"/>
        <v>31500</v>
      </c>
    </row>
    <row r="22" spans="1:55">
      <c r="A22">
        <v>2</v>
      </c>
      <c r="B22">
        <v>2019</v>
      </c>
      <c r="C22" t="s">
        <v>95</v>
      </c>
      <c r="D22">
        <v>143</v>
      </c>
      <c r="E22" t="s">
        <v>92</v>
      </c>
      <c r="F22" t="s">
        <v>93</v>
      </c>
      <c r="G22">
        <v>0</v>
      </c>
      <c r="H22">
        <v>215</v>
      </c>
      <c r="I22">
        <v>974</v>
      </c>
      <c r="J22">
        <v>0</v>
      </c>
      <c r="K22">
        <v>95</v>
      </c>
      <c r="L22">
        <v>489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120</v>
      </c>
      <c r="AD22">
        <v>485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U22" t="str">
        <f>VLOOKUP(C22,'参)HSコード'!$A$2:$B$3,2,FALSE)</f>
        <v xml:space="preserve">その他の呼吸用機器及びガスマスク(機械式部分及び交換式フィルターのいずれも有しな い保護用マスクを除く。) </v>
      </c>
      <c r="AV22" t="str">
        <f>VLOOKUP(D22,'参）統計国名符号表'!$A$4:$B$285,2,FALSE)</f>
        <v>イスラエル</v>
      </c>
      <c r="AW22">
        <v>21</v>
      </c>
      <c r="AX22" t="str">
        <f t="shared" si="0"/>
        <v>イスラエル</v>
      </c>
      <c r="AY22" s="46">
        <f t="shared" si="1"/>
        <v>9.7400000000000004E-3</v>
      </c>
      <c r="AZ22" s="64">
        <f t="shared" si="2"/>
        <v>3.577506081576688E-4</v>
      </c>
      <c r="BA22" s="45">
        <f t="shared" si="3"/>
        <v>0.215</v>
      </c>
      <c r="BB22" s="64">
        <f t="shared" si="4"/>
        <v>6.6436353972893966E-4</v>
      </c>
      <c r="BC22" s="47">
        <f t="shared" si="5"/>
        <v>4530.2325581395353</v>
      </c>
    </row>
    <row r="23" spans="1:55">
      <c r="A23">
        <v>2</v>
      </c>
      <c r="B23">
        <v>2019</v>
      </c>
      <c r="C23" t="s">
        <v>95</v>
      </c>
      <c r="D23">
        <v>204</v>
      </c>
      <c r="E23" t="s">
        <v>92</v>
      </c>
      <c r="F23" t="s">
        <v>93</v>
      </c>
      <c r="G23">
        <v>0</v>
      </c>
      <c r="H23">
        <v>35</v>
      </c>
      <c r="I23">
        <v>776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35</v>
      </c>
      <c r="AM23">
        <v>776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U23" t="str">
        <f>VLOOKUP(C23,'参)HSコード'!$A$2:$B$3,2,FALSE)</f>
        <v xml:space="preserve">その他の呼吸用機器及びガスマスク(機械式部分及び交換式フィルターのいずれも有しな い保護用マスクを除く。) </v>
      </c>
      <c r="AV23" t="str">
        <f>VLOOKUP(D23,'参）統計国名符号表'!$A$4:$B$285,2,FALSE)</f>
        <v>デンマーク</v>
      </c>
      <c r="AW23">
        <v>22</v>
      </c>
      <c r="AX23" t="str">
        <f t="shared" si="0"/>
        <v>デンマーク</v>
      </c>
      <c r="AY23" s="46">
        <f t="shared" si="1"/>
        <v>7.7600000000000004E-3</v>
      </c>
      <c r="AZ23" s="64">
        <f t="shared" si="2"/>
        <v>2.850251251851653E-4</v>
      </c>
      <c r="BA23" s="45">
        <f t="shared" si="3"/>
        <v>3.5000000000000003E-2</v>
      </c>
      <c r="BB23" s="64">
        <f t="shared" si="4"/>
        <v>1.0815220414192043E-4</v>
      </c>
      <c r="BC23" s="47">
        <f t="shared" si="5"/>
        <v>22171.428571428572</v>
      </c>
    </row>
    <row r="24" spans="1:55">
      <c r="A24">
        <v>2</v>
      </c>
      <c r="B24">
        <v>2019</v>
      </c>
      <c r="C24" t="s">
        <v>95</v>
      </c>
      <c r="D24">
        <v>110</v>
      </c>
      <c r="E24" t="s">
        <v>92</v>
      </c>
      <c r="F24" t="s">
        <v>93</v>
      </c>
      <c r="G24">
        <v>0</v>
      </c>
      <c r="H24">
        <v>13</v>
      </c>
      <c r="I24">
        <v>343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13</v>
      </c>
      <c r="AP24">
        <v>343</v>
      </c>
      <c r="AQ24">
        <v>0</v>
      </c>
      <c r="AR24">
        <v>0</v>
      </c>
      <c r="AS24">
        <v>0</v>
      </c>
      <c r="AU24" t="str">
        <f>VLOOKUP(C24,'参)HSコード'!$A$2:$B$3,2,FALSE)</f>
        <v xml:space="preserve">その他の呼吸用機器及びガスマスク(機械式部分及び交換式フィルターのいずれも有しな い保護用マスクを除く。) </v>
      </c>
      <c r="AV24" t="str">
        <f>VLOOKUP(D24,'参）統計国名符号表'!$A$4:$B$285,2,FALSE)</f>
        <v>ベトナム</v>
      </c>
      <c r="AW24">
        <v>23</v>
      </c>
      <c r="AX24" t="str">
        <f t="shared" si="0"/>
        <v>ベトナム</v>
      </c>
      <c r="AY24" s="46">
        <f t="shared" si="1"/>
        <v>3.4299999999999999E-3</v>
      </c>
      <c r="AZ24" s="64">
        <f t="shared" si="2"/>
        <v>1.2598404373519547E-4</v>
      </c>
      <c r="BA24" s="45">
        <f t="shared" si="3"/>
        <v>1.2999999999999999E-2</v>
      </c>
      <c r="BB24" s="64">
        <f t="shared" si="4"/>
        <v>4.0170818681284721E-5</v>
      </c>
      <c r="BC24" s="47">
        <f t="shared" si="5"/>
        <v>26384.615384615383</v>
      </c>
    </row>
    <row r="25" spans="1:55">
      <c r="A25">
        <v>2</v>
      </c>
      <c r="B25">
        <v>2019</v>
      </c>
      <c r="C25" t="s">
        <v>95</v>
      </c>
      <c r="D25">
        <v>228</v>
      </c>
      <c r="E25" t="s">
        <v>92</v>
      </c>
      <c r="F25" t="s">
        <v>93</v>
      </c>
      <c r="G25">
        <v>0</v>
      </c>
      <c r="H25">
        <v>454</v>
      </c>
      <c r="I25">
        <v>307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454</v>
      </c>
      <c r="AM25">
        <v>307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U25" t="str">
        <f>VLOOKUP(C25,'参)HSコード'!$A$2:$B$3,2,FALSE)</f>
        <v xml:space="preserve">その他の呼吸用機器及びガスマスク(機械式部分及び交換式フィルターのいずれも有しな い保護用マスクを除く。) </v>
      </c>
      <c r="AV25" t="str">
        <f>VLOOKUP(D25,'参）統計国名符号表'!$A$4:$B$285,2,FALSE)</f>
        <v>セルビア</v>
      </c>
      <c r="AW25">
        <v>24</v>
      </c>
      <c r="AX25" t="str">
        <f t="shared" si="0"/>
        <v>セルビア</v>
      </c>
      <c r="AY25" s="46">
        <f t="shared" si="1"/>
        <v>3.0699999999999998E-3</v>
      </c>
      <c r="AZ25" s="64">
        <f t="shared" si="2"/>
        <v>1.1276122864928574E-4</v>
      </c>
      <c r="BA25" s="45">
        <f t="shared" si="3"/>
        <v>0.45400000000000001</v>
      </c>
      <c r="BB25" s="64">
        <f t="shared" si="4"/>
        <v>1.402888590869482E-3</v>
      </c>
      <c r="BC25" s="47">
        <f t="shared" si="5"/>
        <v>676.21145374449338</v>
      </c>
    </row>
    <row r="26" spans="1:55">
      <c r="A26">
        <v>2</v>
      </c>
      <c r="B26">
        <v>2019</v>
      </c>
      <c r="C26" t="s">
        <v>95</v>
      </c>
      <c r="D26">
        <v>223</v>
      </c>
      <c r="E26" t="s">
        <v>92</v>
      </c>
      <c r="F26" t="s">
        <v>93</v>
      </c>
      <c r="G26">
        <v>0</v>
      </c>
      <c r="H26">
        <v>70</v>
      </c>
      <c r="I26">
        <v>286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70</v>
      </c>
      <c r="AA26">
        <v>286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U26" t="str">
        <f>VLOOKUP(C26,'参)HSコード'!$A$2:$B$3,2,FALSE)</f>
        <v xml:space="preserve">その他の呼吸用機器及びガスマスク(機械式部分及び交換式フィルターのいずれも有しな い保護用マスクを除く。) </v>
      </c>
      <c r="AV26" t="str">
        <f>VLOOKUP(D26,'参）統計国名符号表'!$A$4:$B$285,2,FALSE)</f>
        <v>ポーランド</v>
      </c>
      <c r="AW26">
        <v>25</v>
      </c>
      <c r="AX26" t="str">
        <f t="shared" si="0"/>
        <v>ポーランド</v>
      </c>
      <c r="AY26" s="46">
        <f t="shared" si="1"/>
        <v>2.8600000000000001E-3</v>
      </c>
      <c r="AZ26" s="64">
        <f t="shared" si="2"/>
        <v>1.0504791984917174E-4</v>
      </c>
      <c r="BA26" s="45">
        <f t="shared" si="3"/>
        <v>7.0000000000000007E-2</v>
      </c>
      <c r="BB26" s="64">
        <f t="shared" si="4"/>
        <v>2.1630440828384085E-4</v>
      </c>
      <c r="BC26" s="47">
        <f t="shared" si="5"/>
        <v>4085.7142857142853</v>
      </c>
    </row>
    <row r="27" spans="1:55">
      <c r="A27">
        <v>2</v>
      </c>
      <c r="B27">
        <v>2019</v>
      </c>
      <c r="C27" t="s">
        <v>95</v>
      </c>
      <c r="D27">
        <v>118</v>
      </c>
      <c r="E27" t="s">
        <v>92</v>
      </c>
      <c r="F27" t="s">
        <v>93</v>
      </c>
      <c r="G27">
        <v>0</v>
      </c>
      <c r="H27">
        <v>20</v>
      </c>
      <c r="I27">
        <v>250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20</v>
      </c>
      <c r="AA27">
        <v>250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U27" t="str">
        <f>VLOOKUP(C27,'参)HSコード'!$A$2:$B$3,2,FALSE)</f>
        <v xml:space="preserve">その他の呼吸用機器及びガスマスク(機械式部分及び交換式フィルターのいずれも有しな い保護用マスクを除く。) </v>
      </c>
      <c r="AV27" t="str">
        <f>VLOOKUP(D27,'参）統計国名符号表'!$A$4:$B$285,2,FALSE)</f>
        <v>インドネシア</v>
      </c>
      <c r="AW27">
        <v>26</v>
      </c>
      <c r="AX27" t="str">
        <f t="shared" si="0"/>
        <v>インドネシア</v>
      </c>
      <c r="AY27" s="46">
        <f t="shared" si="1"/>
        <v>2.5000000000000001E-3</v>
      </c>
      <c r="AZ27" s="64">
        <f t="shared" si="2"/>
        <v>9.1825104763262013E-5</v>
      </c>
      <c r="BA27" s="45">
        <f t="shared" si="3"/>
        <v>0.02</v>
      </c>
      <c r="BB27" s="64">
        <f t="shared" si="4"/>
        <v>6.1801259509668813E-5</v>
      </c>
      <c r="BC27" s="47">
        <f t="shared" si="5"/>
        <v>12500</v>
      </c>
    </row>
    <row r="28" spans="1:55">
      <c r="A28">
        <v>2</v>
      </c>
      <c r="B28">
        <v>2019</v>
      </c>
      <c r="C28" t="s">
        <v>95</v>
      </c>
      <c r="D28">
        <v>230</v>
      </c>
      <c r="E28" t="s">
        <v>92</v>
      </c>
      <c r="F28" t="s">
        <v>93</v>
      </c>
      <c r="G28">
        <v>0</v>
      </c>
      <c r="H28">
        <v>3</v>
      </c>
      <c r="I28">
        <v>212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3</v>
      </c>
      <c r="AD28">
        <v>212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U28" t="str">
        <f>VLOOKUP(C28,'参)HSコード'!$A$2:$B$3,2,FALSE)</f>
        <v xml:space="preserve">その他の呼吸用機器及びガスマスク(機械式部分及び交換式フィルターのいずれも有しな い保護用マスクを除く。) </v>
      </c>
      <c r="AV28" t="str">
        <f>VLOOKUP(D28,'参）統計国名符号表'!$A$4:$B$285,2,FALSE)</f>
        <v>ギリシャ</v>
      </c>
      <c r="AW28">
        <v>27</v>
      </c>
      <c r="AX28" t="str">
        <f t="shared" si="0"/>
        <v>ギリシャ</v>
      </c>
      <c r="AY28" s="46">
        <f t="shared" si="1"/>
        <v>2.1199999999999999E-3</v>
      </c>
      <c r="AZ28" s="64">
        <f t="shared" si="2"/>
        <v>7.7867688839246187E-5</v>
      </c>
      <c r="BA28" s="45">
        <f t="shared" si="3"/>
        <v>3.0000000000000001E-3</v>
      </c>
      <c r="BB28" s="64">
        <f t="shared" si="4"/>
        <v>9.2701889264503213E-6</v>
      </c>
      <c r="BC28" s="47">
        <f t="shared" si="5"/>
        <v>70666.666666666672</v>
      </c>
    </row>
    <row r="29" spans="1:55">
      <c r="AY29" s="46"/>
      <c r="AZ29" s="64"/>
      <c r="BA29" s="45"/>
      <c r="BB29" s="64"/>
      <c r="BC29" s="47"/>
    </row>
    <row r="30" spans="1:55">
      <c r="AY30" s="46"/>
      <c r="AZ30" s="64"/>
      <c r="BA30" s="45"/>
      <c r="BB30" s="64"/>
      <c r="BC30" s="47"/>
    </row>
    <row r="31" spans="1:55">
      <c r="AY31" s="46"/>
      <c r="AZ31" s="64"/>
      <c r="BA31" s="45"/>
      <c r="BB31" s="64"/>
      <c r="BC31" s="47"/>
    </row>
    <row r="32" spans="1:55">
      <c r="AY32" s="46"/>
      <c r="AZ32" s="64"/>
      <c r="BA32" s="45"/>
      <c r="BB32" s="64"/>
      <c r="BC32" s="47"/>
    </row>
    <row r="33" spans="51:55">
      <c r="AY33" s="46"/>
      <c r="AZ33" s="64"/>
      <c r="BA33" s="45"/>
      <c r="BB33" s="64"/>
      <c r="BC33" s="47"/>
    </row>
    <row r="34" spans="51:55">
      <c r="AY34" s="46"/>
      <c r="AZ34" s="64"/>
      <c r="BA34" s="45"/>
      <c r="BB34" s="64"/>
      <c r="BC34" s="47"/>
    </row>
    <row r="35" spans="51:55">
      <c r="AY35" s="46"/>
      <c r="AZ35" s="64"/>
      <c r="BA35" s="45"/>
      <c r="BB35" s="64"/>
      <c r="BC35" s="47"/>
    </row>
    <row r="42" spans="51:55">
      <c r="AY42" s="46"/>
      <c r="AZ42" s="48"/>
      <c r="BA42" s="45"/>
      <c r="BB42" s="48"/>
      <c r="BC42" s="47"/>
    </row>
    <row r="43" spans="51:55">
      <c r="AY43" s="46"/>
      <c r="AZ43" s="48"/>
      <c r="BA43" s="45"/>
      <c r="BB43" s="48"/>
      <c r="BC43" s="47"/>
    </row>
    <row r="44" spans="51:55">
      <c r="AY44" s="46"/>
      <c r="AZ44" s="48"/>
      <c r="BA44" s="45"/>
      <c r="BB44" s="48"/>
      <c r="BC44" s="47"/>
    </row>
    <row r="58" spans="51:55">
      <c r="AY58" s="46"/>
      <c r="AZ58" s="46"/>
      <c r="BA58" s="45"/>
      <c r="BC58" s="47"/>
    </row>
  </sheetData>
  <autoFilter ref="A1:BC1" xr:uid="{06A681C9-3008-DA4B-AF27-15E1FE7CDA80}">
    <sortState xmlns:xlrd2="http://schemas.microsoft.com/office/spreadsheetml/2017/richdata2" ref="A2:BC28">
      <sortCondition descending="1" ref="AY1:AY28"/>
    </sortState>
  </autoFilter>
  <phoneticPr fontId="3"/>
  <hyperlinks>
    <hyperlink ref="AU1" r:id="rId1" xr:uid="{3CD2C841-D5CE-1141-8855-1E3C7E9EFE4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F975-0E0E-574A-9258-50CD46C6D45B}">
  <dimension ref="A1:BD39"/>
  <sheetViews>
    <sheetView topLeftCell="AD1" workbookViewId="0">
      <selection activeCell="BC7" sqref="BC7"/>
    </sheetView>
  </sheetViews>
  <sheetFormatPr baseColWidth="10" defaultRowHeight="20"/>
  <cols>
    <col min="7" max="8" width="14" bestFit="1" customWidth="1"/>
    <col min="46" max="46" width="51.85546875" customWidth="1"/>
    <col min="47" max="47" width="15.140625" customWidth="1"/>
    <col min="49" max="49" width="15.7109375" bestFit="1" customWidth="1"/>
    <col min="50" max="50" width="13.85546875" style="44" bestFit="1" customWidth="1"/>
    <col min="51" max="51" width="8" style="44" bestFit="1" customWidth="1"/>
    <col min="52" max="52" width="10.28515625" style="44" bestFit="1" customWidth="1"/>
    <col min="53" max="53" width="8" style="44" bestFit="1" customWidth="1"/>
    <col min="54" max="54" width="13.85546875" bestFit="1" customWidth="1"/>
  </cols>
  <sheetData>
    <row r="1" spans="1:56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  <c r="X1" t="s">
        <v>70</v>
      </c>
      <c r="Y1" t="s">
        <v>71</v>
      </c>
      <c r="Z1" t="s">
        <v>72</v>
      </c>
      <c r="AA1" t="s">
        <v>73</v>
      </c>
      <c r="AB1" t="s">
        <v>74</v>
      </c>
      <c r="AC1" t="s">
        <v>75</v>
      </c>
      <c r="AD1" t="s">
        <v>76</v>
      </c>
      <c r="AE1" t="s">
        <v>77</v>
      </c>
      <c r="AF1" t="s">
        <v>78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90</v>
      </c>
      <c r="AS1" t="s">
        <v>91</v>
      </c>
      <c r="AV1" s="44" t="s">
        <v>447</v>
      </c>
      <c r="AW1" s="44" t="s">
        <v>451</v>
      </c>
      <c r="AX1" s="44" t="s">
        <v>448</v>
      </c>
      <c r="AY1" s="44" t="s">
        <v>452</v>
      </c>
      <c r="AZ1" s="44" t="s">
        <v>449</v>
      </c>
      <c r="BA1" s="44" t="s">
        <v>452</v>
      </c>
      <c r="BB1" s="44" t="s">
        <v>450</v>
      </c>
      <c r="BD1" s="25" t="s">
        <v>440</v>
      </c>
    </row>
    <row r="2" spans="1:56">
      <c r="A2">
        <v>2</v>
      </c>
      <c r="B2">
        <v>2018</v>
      </c>
      <c r="C2" t="s">
        <v>94</v>
      </c>
      <c r="D2">
        <v>304</v>
      </c>
      <c r="E2" t="s">
        <v>92</v>
      </c>
      <c r="F2" t="s">
        <v>93</v>
      </c>
      <c r="G2">
        <v>0</v>
      </c>
      <c r="H2">
        <v>724352</v>
      </c>
      <c r="I2">
        <v>14538726</v>
      </c>
      <c r="J2">
        <v>0</v>
      </c>
      <c r="K2">
        <v>52361</v>
      </c>
      <c r="L2">
        <v>962212</v>
      </c>
      <c r="M2">
        <v>0</v>
      </c>
      <c r="N2">
        <v>78653</v>
      </c>
      <c r="O2">
        <v>1913029</v>
      </c>
      <c r="P2">
        <v>0</v>
      </c>
      <c r="Q2">
        <v>89890</v>
      </c>
      <c r="R2">
        <v>1295187</v>
      </c>
      <c r="S2">
        <v>0</v>
      </c>
      <c r="T2">
        <v>90268</v>
      </c>
      <c r="U2">
        <v>1409044</v>
      </c>
      <c r="V2">
        <v>0</v>
      </c>
      <c r="W2">
        <v>51666</v>
      </c>
      <c r="X2">
        <v>1607817</v>
      </c>
      <c r="Y2">
        <v>0</v>
      </c>
      <c r="Z2">
        <v>29960</v>
      </c>
      <c r="AA2">
        <v>593973</v>
      </c>
      <c r="AB2">
        <v>0</v>
      </c>
      <c r="AC2">
        <v>69201</v>
      </c>
      <c r="AD2">
        <v>645287</v>
      </c>
      <c r="AE2">
        <v>0</v>
      </c>
      <c r="AF2">
        <v>54403</v>
      </c>
      <c r="AG2">
        <v>759736</v>
      </c>
      <c r="AH2">
        <v>0</v>
      </c>
      <c r="AI2">
        <v>46843</v>
      </c>
      <c r="AJ2">
        <v>795726</v>
      </c>
      <c r="AK2">
        <v>0</v>
      </c>
      <c r="AL2">
        <v>68655</v>
      </c>
      <c r="AM2">
        <v>1669757</v>
      </c>
      <c r="AN2">
        <v>0</v>
      </c>
      <c r="AO2">
        <v>63562</v>
      </c>
      <c r="AP2">
        <v>1725188</v>
      </c>
      <c r="AQ2">
        <v>0</v>
      </c>
      <c r="AR2">
        <v>28890</v>
      </c>
      <c r="AS2">
        <v>1161770</v>
      </c>
      <c r="AT2" t="str">
        <f>VLOOKUP(C2,'参)HSコード'!$A$2:$B$3,2,FALSE)</f>
        <v>オゾン吸入器、酸素吸入器、エアゾール治療器、人工呼吸器その他の呼吸治療用機器</v>
      </c>
      <c r="AU2" t="str">
        <f>VLOOKUP(D2,'参）統計国名符号表'!$A$4:$B$285,2,FALSE)</f>
        <v>アメリカ合衆国</v>
      </c>
      <c r="AV2">
        <v>1</v>
      </c>
      <c r="AW2" t="str">
        <f>AU2</f>
        <v>アメリカ合衆国</v>
      </c>
      <c r="AX2" s="46">
        <f>(I2*1000)/100000000</f>
        <v>145.38726</v>
      </c>
      <c r="AY2" s="48">
        <f>AX2/SUM($AX$2:$AX$38)</f>
        <v>0.31526076702813721</v>
      </c>
      <c r="AZ2" s="45">
        <f>H2/1000</f>
        <v>724.35199999999998</v>
      </c>
      <c r="BA2" s="48">
        <f>AZ2/SUM($AZ$2:$AZ$38)</f>
        <v>0.20310276576218636</v>
      </c>
      <c r="BB2" s="47">
        <f>(I2/H2)*1000</f>
        <v>20071.354810920657</v>
      </c>
    </row>
    <row r="3" spans="1:56">
      <c r="A3">
        <v>2</v>
      </c>
      <c r="B3">
        <v>2018</v>
      </c>
      <c r="C3" t="s">
        <v>94</v>
      </c>
      <c r="D3">
        <v>601</v>
      </c>
      <c r="E3" t="s">
        <v>92</v>
      </c>
      <c r="F3" t="s">
        <v>93</v>
      </c>
      <c r="G3">
        <v>0</v>
      </c>
      <c r="H3">
        <v>396898</v>
      </c>
      <c r="I3">
        <v>11504859</v>
      </c>
      <c r="J3">
        <v>0</v>
      </c>
      <c r="K3">
        <v>40233</v>
      </c>
      <c r="L3">
        <v>1397663</v>
      </c>
      <c r="M3">
        <v>0</v>
      </c>
      <c r="N3">
        <v>21504</v>
      </c>
      <c r="O3">
        <v>605806</v>
      </c>
      <c r="P3">
        <v>0</v>
      </c>
      <c r="Q3">
        <v>31043</v>
      </c>
      <c r="R3">
        <v>1085784</v>
      </c>
      <c r="S3">
        <v>0</v>
      </c>
      <c r="T3">
        <v>28688</v>
      </c>
      <c r="U3">
        <v>853240</v>
      </c>
      <c r="V3">
        <v>0</v>
      </c>
      <c r="W3">
        <v>35611</v>
      </c>
      <c r="X3">
        <v>1115680</v>
      </c>
      <c r="Y3">
        <v>0</v>
      </c>
      <c r="Z3">
        <v>27801</v>
      </c>
      <c r="AA3">
        <v>828998</v>
      </c>
      <c r="AB3">
        <v>0</v>
      </c>
      <c r="AC3">
        <v>31767</v>
      </c>
      <c r="AD3">
        <v>941710</v>
      </c>
      <c r="AE3">
        <v>0</v>
      </c>
      <c r="AF3">
        <v>27120</v>
      </c>
      <c r="AG3">
        <v>898382</v>
      </c>
      <c r="AH3">
        <v>0</v>
      </c>
      <c r="AI3">
        <v>32384</v>
      </c>
      <c r="AJ3">
        <v>867583</v>
      </c>
      <c r="AK3">
        <v>0</v>
      </c>
      <c r="AL3">
        <v>53514</v>
      </c>
      <c r="AM3">
        <v>1090848</v>
      </c>
      <c r="AN3">
        <v>0</v>
      </c>
      <c r="AO3">
        <v>37477</v>
      </c>
      <c r="AP3">
        <v>1003001</v>
      </c>
      <c r="AQ3">
        <v>0</v>
      </c>
      <c r="AR3">
        <v>29756</v>
      </c>
      <c r="AS3">
        <v>816164</v>
      </c>
      <c r="AT3" t="str">
        <f>VLOOKUP(C3,'参)HSコード'!$A$2:$B$3,2,FALSE)</f>
        <v>オゾン吸入器、酸素吸入器、エアゾール治療器、人工呼吸器その他の呼吸治療用機器</v>
      </c>
      <c r="AU3" t="str">
        <f>VLOOKUP(D3,'参）統計国名符号表'!$A$4:$B$285,2,FALSE)</f>
        <v>オーストラリア</v>
      </c>
      <c r="AV3">
        <v>2</v>
      </c>
      <c r="AW3" t="str">
        <f t="shared" ref="AW3:AW5" si="0">AU3</f>
        <v>オーストラリア</v>
      </c>
      <c r="AX3" s="46">
        <f t="shared" ref="AX3:AX5" si="1">(I3*1000)/100000000</f>
        <v>115.04859</v>
      </c>
      <c r="AY3" s="48">
        <f t="shared" ref="AY3:AY5" si="2">AX3/SUM($AX$2:$AX$38)</f>
        <v>0.24947376220520065</v>
      </c>
      <c r="AZ3" s="45">
        <f t="shared" ref="AZ3:AZ5" si="3">H3/1000</f>
        <v>396.89800000000002</v>
      </c>
      <c r="BA3" s="48">
        <f t="shared" ref="BA3:BA5" si="4">AZ3/SUM($AZ$2:$AZ$38)</f>
        <v>0.11128716635762757</v>
      </c>
      <c r="BB3" s="47">
        <f t="shared" ref="BB3:BB5" si="5">(I3/H3)*1000</f>
        <v>28986.9412292327</v>
      </c>
    </row>
    <row r="4" spans="1:56">
      <c r="A4">
        <v>2</v>
      </c>
      <c r="B4">
        <v>2018</v>
      </c>
      <c r="C4" t="s">
        <v>94</v>
      </c>
      <c r="D4">
        <v>105</v>
      </c>
      <c r="E4" t="s">
        <v>92</v>
      </c>
      <c r="F4" t="s">
        <v>93</v>
      </c>
      <c r="G4">
        <v>0</v>
      </c>
      <c r="H4">
        <v>902224</v>
      </c>
      <c r="I4">
        <v>4570683</v>
      </c>
      <c r="J4">
        <v>0</v>
      </c>
      <c r="K4">
        <v>71207</v>
      </c>
      <c r="L4">
        <v>392523</v>
      </c>
      <c r="M4">
        <v>0</v>
      </c>
      <c r="N4">
        <v>64029</v>
      </c>
      <c r="O4">
        <v>343365</v>
      </c>
      <c r="P4">
        <v>0</v>
      </c>
      <c r="Q4">
        <v>58136</v>
      </c>
      <c r="R4">
        <v>335145</v>
      </c>
      <c r="S4">
        <v>0</v>
      </c>
      <c r="T4">
        <v>75479</v>
      </c>
      <c r="U4">
        <v>391811</v>
      </c>
      <c r="V4">
        <v>0</v>
      </c>
      <c r="W4">
        <v>78866</v>
      </c>
      <c r="X4">
        <v>378085</v>
      </c>
      <c r="Y4">
        <v>0</v>
      </c>
      <c r="Z4">
        <v>80667</v>
      </c>
      <c r="AA4">
        <v>369817</v>
      </c>
      <c r="AB4">
        <v>0</v>
      </c>
      <c r="AC4">
        <v>81860</v>
      </c>
      <c r="AD4">
        <v>465791</v>
      </c>
      <c r="AE4">
        <v>0</v>
      </c>
      <c r="AF4">
        <v>66816</v>
      </c>
      <c r="AG4">
        <v>317713</v>
      </c>
      <c r="AH4">
        <v>0</v>
      </c>
      <c r="AI4">
        <v>54426</v>
      </c>
      <c r="AJ4">
        <v>314834</v>
      </c>
      <c r="AK4">
        <v>0</v>
      </c>
      <c r="AL4">
        <v>80989</v>
      </c>
      <c r="AM4">
        <v>399495</v>
      </c>
      <c r="AN4">
        <v>0</v>
      </c>
      <c r="AO4">
        <v>93910</v>
      </c>
      <c r="AP4">
        <v>430454</v>
      </c>
      <c r="AQ4">
        <v>0</v>
      </c>
      <c r="AR4">
        <v>95839</v>
      </c>
      <c r="AS4">
        <v>431650</v>
      </c>
      <c r="AT4" t="str">
        <f>VLOOKUP(C4,'参)HSコード'!$A$2:$B$3,2,FALSE)</f>
        <v>オゾン吸入器、酸素吸入器、エアゾール治療器、人工呼吸器その他の呼吸治療用機器</v>
      </c>
      <c r="AU4" t="str">
        <f>VLOOKUP(D4,'参）統計国名符号表'!$A$4:$B$285,2,FALSE)</f>
        <v>中華人民共和国</v>
      </c>
      <c r="AV4">
        <v>3</v>
      </c>
      <c r="AW4" t="str">
        <f t="shared" si="0"/>
        <v>中華人民共和国</v>
      </c>
      <c r="AX4" s="46">
        <f t="shared" si="1"/>
        <v>45.706829999999997</v>
      </c>
      <c r="AY4" s="48">
        <f t="shared" si="2"/>
        <v>9.9111643511437475E-2</v>
      </c>
      <c r="AZ4" s="45">
        <f t="shared" si="3"/>
        <v>902.22400000000005</v>
      </c>
      <c r="BA4" s="48">
        <f t="shared" si="4"/>
        <v>0.25297671537736188</v>
      </c>
      <c r="BB4" s="47">
        <f t="shared" si="5"/>
        <v>5066.0179733635987</v>
      </c>
    </row>
    <row r="5" spans="1:56">
      <c r="A5">
        <v>2</v>
      </c>
      <c r="B5">
        <v>2018</v>
      </c>
      <c r="C5" t="s">
        <v>94</v>
      </c>
      <c r="D5">
        <v>606</v>
      </c>
      <c r="E5" t="s">
        <v>92</v>
      </c>
      <c r="F5" t="s">
        <v>93</v>
      </c>
      <c r="G5">
        <v>0</v>
      </c>
      <c r="H5">
        <v>128407</v>
      </c>
      <c r="I5">
        <v>2050184</v>
      </c>
      <c r="J5">
        <v>0</v>
      </c>
      <c r="K5">
        <v>4532</v>
      </c>
      <c r="L5">
        <v>58960</v>
      </c>
      <c r="M5">
        <v>0</v>
      </c>
      <c r="N5">
        <v>12247</v>
      </c>
      <c r="O5">
        <v>159688</v>
      </c>
      <c r="P5">
        <v>0</v>
      </c>
      <c r="Q5">
        <v>11564</v>
      </c>
      <c r="R5">
        <v>154143</v>
      </c>
      <c r="S5">
        <v>0</v>
      </c>
      <c r="T5">
        <v>15459</v>
      </c>
      <c r="U5">
        <v>295269</v>
      </c>
      <c r="V5">
        <v>0</v>
      </c>
      <c r="W5">
        <v>12515</v>
      </c>
      <c r="X5">
        <v>173924</v>
      </c>
      <c r="Y5">
        <v>0</v>
      </c>
      <c r="Z5">
        <v>12189</v>
      </c>
      <c r="AA5">
        <v>191501</v>
      </c>
      <c r="AB5">
        <v>0</v>
      </c>
      <c r="AC5">
        <v>6150</v>
      </c>
      <c r="AD5">
        <v>99112</v>
      </c>
      <c r="AE5">
        <v>0</v>
      </c>
      <c r="AF5">
        <v>7816</v>
      </c>
      <c r="AG5">
        <v>125258</v>
      </c>
      <c r="AH5">
        <v>0</v>
      </c>
      <c r="AI5">
        <v>9983</v>
      </c>
      <c r="AJ5">
        <v>147633</v>
      </c>
      <c r="AK5">
        <v>0</v>
      </c>
      <c r="AL5">
        <v>19238</v>
      </c>
      <c r="AM5">
        <v>342535</v>
      </c>
      <c r="AN5">
        <v>0</v>
      </c>
      <c r="AO5">
        <v>6478</v>
      </c>
      <c r="AP5">
        <v>127791</v>
      </c>
      <c r="AQ5">
        <v>0</v>
      </c>
      <c r="AR5">
        <v>10236</v>
      </c>
      <c r="AS5">
        <v>174370</v>
      </c>
      <c r="AT5" t="str">
        <f>VLOOKUP(C5,'参)HSコード'!$A$2:$B$3,2,FALSE)</f>
        <v>オゾン吸入器、酸素吸入器、エアゾール治療器、人工呼吸器その他の呼吸治療用機器</v>
      </c>
      <c r="AU5" t="str">
        <f>VLOOKUP(D5,'参）統計国名符号表'!$A$4:$B$285,2,FALSE)</f>
        <v>ニュージーランド</v>
      </c>
      <c r="AV5">
        <v>4</v>
      </c>
      <c r="AW5" t="str">
        <f t="shared" si="0"/>
        <v>ニュージーランド</v>
      </c>
      <c r="AX5" s="46">
        <f t="shared" si="1"/>
        <v>20.501840000000001</v>
      </c>
      <c r="AY5" s="48">
        <f t="shared" si="2"/>
        <v>4.4456617477268263E-2</v>
      </c>
      <c r="AZ5" s="45">
        <f t="shared" si="3"/>
        <v>128.40700000000001</v>
      </c>
      <c r="BA5" s="48">
        <f t="shared" si="4"/>
        <v>3.6004341595281118E-2</v>
      </c>
      <c r="BB5" s="47">
        <f t="shared" si="5"/>
        <v>15966.294672408825</v>
      </c>
    </row>
    <row r="6" spans="1:56">
      <c r="A6">
        <v>2</v>
      </c>
      <c r="B6">
        <v>2018</v>
      </c>
      <c r="C6" t="s">
        <v>94</v>
      </c>
      <c r="D6">
        <v>213</v>
      </c>
      <c r="E6" t="s">
        <v>92</v>
      </c>
      <c r="F6" t="s">
        <v>93</v>
      </c>
      <c r="G6">
        <v>0</v>
      </c>
      <c r="H6">
        <v>75162</v>
      </c>
      <c r="I6">
        <v>1795358</v>
      </c>
      <c r="J6">
        <v>0</v>
      </c>
      <c r="K6">
        <v>5490</v>
      </c>
      <c r="L6">
        <v>151119</v>
      </c>
      <c r="M6">
        <v>0</v>
      </c>
      <c r="N6">
        <v>9849</v>
      </c>
      <c r="O6">
        <v>167955</v>
      </c>
      <c r="P6">
        <v>0</v>
      </c>
      <c r="Q6">
        <v>10486</v>
      </c>
      <c r="R6">
        <v>266278</v>
      </c>
      <c r="S6">
        <v>0</v>
      </c>
      <c r="T6">
        <v>3889</v>
      </c>
      <c r="U6">
        <v>85078</v>
      </c>
      <c r="V6">
        <v>0</v>
      </c>
      <c r="W6">
        <v>6856</v>
      </c>
      <c r="X6">
        <v>174314</v>
      </c>
      <c r="Y6">
        <v>0</v>
      </c>
      <c r="Z6">
        <v>2869</v>
      </c>
      <c r="AA6">
        <v>71359</v>
      </c>
      <c r="AB6">
        <v>0</v>
      </c>
      <c r="AC6">
        <v>4829</v>
      </c>
      <c r="AD6">
        <v>122554</v>
      </c>
      <c r="AE6">
        <v>0</v>
      </c>
      <c r="AF6">
        <v>4696</v>
      </c>
      <c r="AG6">
        <v>97154</v>
      </c>
      <c r="AH6">
        <v>0</v>
      </c>
      <c r="AI6">
        <v>5210</v>
      </c>
      <c r="AJ6">
        <v>119756</v>
      </c>
      <c r="AK6">
        <v>0</v>
      </c>
      <c r="AL6">
        <v>5203</v>
      </c>
      <c r="AM6">
        <v>132860</v>
      </c>
      <c r="AN6">
        <v>0</v>
      </c>
      <c r="AO6">
        <v>10681</v>
      </c>
      <c r="AP6">
        <v>309861</v>
      </c>
      <c r="AQ6">
        <v>0</v>
      </c>
      <c r="AR6">
        <v>5104</v>
      </c>
      <c r="AS6">
        <v>97070</v>
      </c>
      <c r="AT6" t="str">
        <f>VLOOKUP(C6,'参)HSコード'!$A$2:$B$3,2,FALSE)</f>
        <v>オゾン吸入器、酸素吸入器、エアゾール治療器、人工呼吸器その他の呼吸治療用機器</v>
      </c>
      <c r="AU6" t="str">
        <f>VLOOKUP(D6,'参）統計国名符号表'!$A$4:$B$285,2,FALSE)</f>
        <v>ドイツ</v>
      </c>
      <c r="AV6">
        <v>5</v>
      </c>
      <c r="AW6" t="str">
        <f t="shared" ref="AW6:AW38" si="6">AU6</f>
        <v>ドイツ</v>
      </c>
      <c r="AX6" s="46">
        <f t="shared" ref="AX6:AX38" si="7">(I6*1000)/100000000</f>
        <v>17.953579999999999</v>
      </c>
      <c r="AY6" s="48">
        <f t="shared" ref="AY6:AY38" si="8">AX6/SUM($AX$2:$AX$38)</f>
        <v>3.8930917342420678E-2</v>
      </c>
      <c r="AZ6" s="45">
        <f t="shared" ref="AZ6:AZ38" si="9">H6/1000</f>
        <v>75.162000000000006</v>
      </c>
      <c r="BA6" s="48">
        <f t="shared" ref="BA6:BA38" si="10">AZ6/SUM($AZ$2:$AZ$38)</f>
        <v>2.1074850459745335E-2</v>
      </c>
      <c r="BB6" s="47">
        <f t="shared" ref="BB6:BB38" si="11">(I6/H6)*1000</f>
        <v>23886.511801176126</v>
      </c>
    </row>
    <row r="7" spans="1:56">
      <c r="A7">
        <v>2</v>
      </c>
      <c r="B7">
        <v>2018</v>
      </c>
      <c r="C7" t="s">
        <v>94</v>
      </c>
      <c r="D7">
        <v>203</v>
      </c>
      <c r="E7" t="s">
        <v>92</v>
      </c>
      <c r="F7" t="s">
        <v>93</v>
      </c>
      <c r="G7">
        <v>0</v>
      </c>
      <c r="H7">
        <v>50153</v>
      </c>
      <c r="I7">
        <v>1792886</v>
      </c>
      <c r="J7">
        <v>0</v>
      </c>
      <c r="K7">
        <v>8182</v>
      </c>
      <c r="L7">
        <v>247253</v>
      </c>
      <c r="M7">
        <v>0</v>
      </c>
      <c r="N7">
        <v>3521</v>
      </c>
      <c r="O7">
        <v>168404</v>
      </c>
      <c r="P7">
        <v>0</v>
      </c>
      <c r="Q7">
        <v>3138</v>
      </c>
      <c r="R7">
        <v>101555</v>
      </c>
      <c r="S7">
        <v>0</v>
      </c>
      <c r="T7">
        <v>1220</v>
      </c>
      <c r="U7">
        <v>36719</v>
      </c>
      <c r="V7">
        <v>0</v>
      </c>
      <c r="W7">
        <v>3415</v>
      </c>
      <c r="X7">
        <v>69213</v>
      </c>
      <c r="Y7">
        <v>0</v>
      </c>
      <c r="Z7">
        <v>2254</v>
      </c>
      <c r="AA7">
        <v>43333</v>
      </c>
      <c r="AB7">
        <v>0</v>
      </c>
      <c r="AC7">
        <v>4407</v>
      </c>
      <c r="AD7">
        <v>152804</v>
      </c>
      <c r="AE7">
        <v>0</v>
      </c>
      <c r="AF7">
        <v>3103</v>
      </c>
      <c r="AG7">
        <v>168313</v>
      </c>
      <c r="AH7">
        <v>0</v>
      </c>
      <c r="AI7">
        <v>5109</v>
      </c>
      <c r="AJ7">
        <v>150563</v>
      </c>
      <c r="AK7">
        <v>0</v>
      </c>
      <c r="AL7">
        <v>7085</v>
      </c>
      <c r="AM7">
        <v>295029</v>
      </c>
      <c r="AN7">
        <v>0</v>
      </c>
      <c r="AO7">
        <v>7610</v>
      </c>
      <c r="AP7">
        <v>284200</v>
      </c>
      <c r="AQ7">
        <v>0</v>
      </c>
      <c r="AR7">
        <v>1109</v>
      </c>
      <c r="AS7">
        <v>75500</v>
      </c>
      <c r="AT7" t="str">
        <f>VLOOKUP(C7,'参)HSコード'!$A$2:$B$3,2,FALSE)</f>
        <v>オゾン吸入器、酸素吸入器、エアゾール治療器、人工呼吸器その他の呼吸治療用機器</v>
      </c>
      <c r="AU7" t="str">
        <f>VLOOKUP(D7,'参）統計国名符号表'!$A$4:$B$285,2,FALSE)</f>
        <v>スウェーデン</v>
      </c>
      <c r="AV7">
        <v>6</v>
      </c>
      <c r="AW7" t="str">
        <f t="shared" si="6"/>
        <v>スウェーデン</v>
      </c>
      <c r="AX7" s="46">
        <f t="shared" si="7"/>
        <v>17.92886</v>
      </c>
      <c r="AY7" s="48">
        <f t="shared" si="8"/>
        <v>3.8877313978818287E-2</v>
      </c>
      <c r="AZ7" s="45">
        <f t="shared" si="9"/>
        <v>50.152999999999999</v>
      </c>
      <c r="BA7" s="48">
        <f t="shared" si="10"/>
        <v>1.4062517962635477E-2</v>
      </c>
      <c r="BB7" s="47">
        <f t="shared" si="11"/>
        <v>35748.330109863819</v>
      </c>
    </row>
    <row r="8" spans="1:56">
      <c r="A8">
        <v>2</v>
      </c>
      <c r="B8">
        <v>2018</v>
      </c>
      <c r="C8" t="s">
        <v>94</v>
      </c>
      <c r="D8">
        <v>220</v>
      </c>
      <c r="E8" t="s">
        <v>92</v>
      </c>
      <c r="F8" t="s">
        <v>93</v>
      </c>
      <c r="G8">
        <v>0</v>
      </c>
      <c r="H8">
        <v>224129</v>
      </c>
      <c r="I8">
        <v>1283150</v>
      </c>
      <c r="J8">
        <v>0</v>
      </c>
      <c r="K8">
        <v>20765</v>
      </c>
      <c r="L8">
        <v>109197</v>
      </c>
      <c r="M8">
        <v>0</v>
      </c>
      <c r="N8">
        <v>24910</v>
      </c>
      <c r="O8">
        <v>107216</v>
      </c>
      <c r="P8">
        <v>0</v>
      </c>
      <c r="Q8">
        <v>11550</v>
      </c>
      <c r="R8">
        <v>70300</v>
      </c>
      <c r="S8">
        <v>0</v>
      </c>
      <c r="T8">
        <v>12104</v>
      </c>
      <c r="U8">
        <v>58519</v>
      </c>
      <c r="V8">
        <v>0</v>
      </c>
      <c r="W8">
        <v>28656</v>
      </c>
      <c r="X8">
        <v>184894</v>
      </c>
      <c r="Y8">
        <v>0</v>
      </c>
      <c r="Z8">
        <v>9617</v>
      </c>
      <c r="AA8">
        <v>43450</v>
      </c>
      <c r="AB8">
        <v>0</v>
      </c>
      <c r="AC8">
        <v>17841</v>
      </c>
      <c r="AD8">
        <v>110008</v>
      </c>
      <c r="AE8">
        <v>0</v>
      </c>
      <c r="AF8">
        <v>9209</v>
      </c>
      <c r="AG8">
        <v>58496</v>
      </c>
      <c r="AH8">
        <v>0</v>
      </c>
      <c r="AI8">
        <v>11955</v>
      </c>
      <c r="AJ8">
        <v>61928</v>
      </c>
      <c r="AK8">
        <v>0</v>
      </c>
      <c r="AL8">
        <v>36722</v>
      </c>
      <c r="AM8">
        <v>207008</v>
      </c>
      <c r="AN8">
        <v>0</v>
      </c>
      <c r="AO8">
        <v>26570</v>
      </c>
      <c r="AP8">
        <v>161560</v>
      </c>
      <c r="AQ8">
        <v>0</v>
      </c>
      <c r="AR8">
        <v>14230</v>
      </c>
      <c r="AS8">
        <v>110574</v>
      </c>
      <c r="AT8" t="str">
        <f>VLOOKUP(C8,'参)HSコード'!$A$2:$B$3,2,FALSE)</f>
        <v>オゾン吸入器、酸素吸入器、エアゾール治療器、人工呼吸器その他の呼吸治療用機器</v>
      </c>
      <c r="AU8" t="str">
        <f>VLOOKUP(D8,'参）統計国名符号表'!$A$4:$B$285,2,FALSE)</f>
        <v>イタリア</v>
      </c>
      <c r="AV8">
        <v>7</v>
      </c>
      <c r="AW8" t="str">
        <f t="shared" si="6"/>
        <v>イタリア</v>
      </c>
      <c r="AX8" s="46">
        <f t="shared" si="7"/>
        <v>12.8315</v>
      </c>
      <c r="AY8" s="48">
        <f t="shared" si="8"/>
        <v>2.7824092235602643E-2</v>
      </c>
      <c r="AZ8" s="45">
        <f t="shared" si="9"/>
        <v>224.12899999999999</v>
      </c>
      <c r="BA8" s="48">
        <f t="shared" si="10"/>
        <v>6.2844058948567913E-2</v>
      </c>
      <c r="BB8" s="47">
        <f t="shared" si="11"/>
        <v>5725.0511981938971</v>
      </c>
    </row>
    <row r="9" spans="1:56">
      <c r="A9">
        <v>2</v>
      </c>
      <c r="B9">
        <v>2018</v>
      </c>
      <c r="C9" t="s">
        <v>94</v>
      </c>
      <c r="D9">
        <v>237</v>
      </c>
      <c r="E9" t="s">
        <v>92</v>
      </c>
      <c r="F9" t="s">
        <v>93</v>
      </c>
      <c r="G9">
        <v>0</v>
      </c>
      <c r="H9">
        <v>353006</v>
      </c>
      <c r="I9">
        <v>1157312</v>
      </c>
      <c r="J9">
        <v>0</v>
      </c>
      <c r="K9">
        <v>41787</v>
      </c>
      <c r="L9">
        <v>130687</v>
      </c>
      <c r="M9">
        <v>0</v>
      </c>
      <c r="N9">
        <v>15613</v>
      </c>
      <c r="O9">
        <v>68280</v>
      </c>
      <c r="P9">
        <v>0</v>
      </c>
      <c r="Q9">
        <v>36478</v>
      </c>
      <c r="R9">
        <v>99952</v>
      </c>
      <c r="S9">
        <v>0</v>
      </c>
      <c r="T9">
        <v>29285</v>
      </c>
      <c r="U9">
        <v>102181</v>
      </c>
      <c r="V9">
        <v>0</v>
      </c>
      <c r="W9">
        <v>26829</v>
      </c>
      <c r="X9">
        <v>100923</v>
      </c>
      <c r="Y9">
        <v>0</v>
      </c>
      <c r="Z9">
        <v>42737</v>
      </c>
      <c r="AA9">
        <v>128284</v>
      </c>
      <c r="AB9">
        <v>0</v>
      </c>
      <c r="AC9">
        <v>26420</v>
      </c>
      <c r="AD9">
        <v>77843</v>
      </c>
      <c r="AE9">
        <v>0</v>
      </c>
      <c r="AF9">
        <v>48417</v>
      </c>
      <c r="AG9">
        <v>149321</v>
      </c>
      <c r="AH9">
        <v>0</v>
      </c>
      <c r="AI9">
        <v>23017</v>
      </c>
      <c r="AJ9">
        <v>66062</v>
      </c>
      <c r="AK9">
        <v>0</v>
      </c>
      <c r="AL9">
        <v>18542</v>
      </c>
      <c r="AM9">
        <v>71244</v>
      </c>
      <c r="AN9">
        <v>0</v>
      </c>
      <c r="AO9">
        <v>20486</v>
      </c>
      <c r="AP9">
        <v>75274</v>
      </c>
      <c r="AQ9">
        <v>0</v>
      </c>
      <c r="AR9">
        <v>23395</v>
      </c>
      <c r="AS9">
        <v>87261</v>
      </c>
      <c r="AT9" t="str">
        <f>VLOOKUP(C9,'参)HSコード'!$A$2:$B$3,2,FALSE)</f>
        <v>オゾン吸入器、酸素吸入器、エアゾール治療器、人工呼吸器その他の呼吸治療用機器</v>
      </c>
      <c r="AU9" t="str">
        <f>VLOOKUP(D9,'参）統計国名符号表'!$A$4:$B$285,2,FALSE)</f>
        <v>リトアニア</v>
      </c>
      <c r="AV9">
        <v>8</v>
      </c>
      <c r="AW9" t="str">
        <f t="shared" si="6"/>
        <v>リトアニア</v>
      </c>
      <c r="AX9" s="46">
        <f t="shared" si="7"/>
        <v>11.573119999999999</v>
      </c>
      <c r="AY9" s="48">
        <f t="shared" si="8"/>
        <v>2.5095394796687657E-2</v>
      </c>
      <c r="AZ9" s="45">
        <f t="shared" si="9"/>
        <v>353.00599999999997</v>
      </c>
      <c r="BA9" s="48">
        <f t="shared" si="10"/>
        <v>9.898018495240761E-2</v>
      </c>
      <c r="BB9" s="47">
        <f t="shared" si="11"/>
        <v>3278.4485249542499</v>
      </c>
    </row>
    <row r="10" spans="1:56">
      <c r="A10">
        <v>2</v>
      </c>
      <c r="B10">
        <v>2018</v>
      </c>
      <c r="C10" t="s">
        <v>94</v>
      </c>
      <c r="D10">
        <v>206</v>
      </c>
      <c r="E10" t="s">
        <v>92</v>
      </c>
      <c r="F10" t="s">
        <v>93</v>
      </c>
      <c r="G10">
        <v>0</v>
      </c>
      <c r="H10">
        <v>21809</v>
      </c>
      <c r="I10">
        <v>1051735</v>
      </c>
      <c r="J10">
        <v>0</v>
      </c>
      <c r="K10">
        <v>2286</v>
      </c>
      <c r="L10">
        <v>97057</v>
      </c>
      <c r="M10">
        <v>0</v>
      </c>
      <c r="N10">
        <v>2664</v>
      </c>
      <c r="O10">
        <v>95705</v>
      </c>
      <c r="P10">
        <v>0</v>
      </c>
      <c r="Q10">
        <v>3333</v>
      </c>
      <c r="R10">
        <v>119912</v>
      </c>
      <c r="S10">
        <v>0</v>
      </c>
      <c r="T10">
        <v>511</v>
      </c>
      <c r="U10">
        <v>27795</v>
      </c>
      <c r="V10">
        <v>0</v>
      </c>
      <c r="W10">
        <v>833</v>
      </c>
      <c r="X10">
        <v>35197</v>
      </c>
      <c r="Y10">
        <v>0</v>
      </c>
      <c r="Z10">
        <v>385</v>
      </c>
      <c r="AA10">
        <v>21725</v>
      </c>
      <c r="AB10">
        <v>0</v>
      </c>
      <c r="AC10">
        <v>1809</v>
      </c>
      <c r="AD10">
        <v>80181</v>
      </c>
      <c r="AE10">
        <v>0</v>
      </c>
      <c r="AF10">
        <v>2132</v>
      </c>
      <c r="AG10">
        <v>96138</v>
      </c>
      <c r="AH10">
        <v>0</v>
      </c>
      <c r="AI10">
        <v>965</v>
      </c>
      <c r="AJ10">
        <v>37923</v>
      </c>
      <c r="AK10">
        <v>0</v>
      </c>
      <c r="AL10">
        <v>1564</v>
      </c>
      <c r="AM10">
        <v>74394</v>
      </c>
      <c r="AN10">
        <v>0</v>
      </c>
      <c r="AO10">
        <v>2995</v>
      </c>
      <c r="AP10">
        <v>202352</v>
      </c>
      <c r="AQ10">
        <v>0</v>
      </c>
      <c r="AR10">
        <v>2332</v>
      </c>
      <c r="AS10">
        <v>163356</v>
      </c>
      <c r="AT10" t="str">
        <f>VLOOKUP(C10,'参)HSコード'!$A$2:$B$3,2,FALSE)</f>
        <v>オゾン吸入器、酸素吸入器、エアゾール治療器、人工呼吸器その他の呼吸治療用機器</v>
      </c>
      <c r="AU10" t="str">
        <f>VLOOKUP(D10,'参）統計国名符号表'!$A$4:$B$285,2,FALSE)</f>
        <v>アイルランド</v>
      </c>
      <c r="AV10">
        <v>9</v>
      </c>
      <c r="AW10" t="str">
        <f t="shared" si="6"/>
        <v>アイルランド</v>
      </c>
      <c r="AX10" s="46">
        <f t="shared" si="7"/>
        <v>10.51735</v>
      </c>
      <c r="AY10" s="48">
        <f t="shared" si="8"/>
        <v>2.2806041107751664E-2</v>
      </c>
      <c r="AZ10" s="45">
        <f t="shared" si="9"/>
        <v>21.809000000000001</v>
      </c>
      <c r="BA10" s="48">
        <f t="shared" si="10"/>
        <v>6.1150769494769429E-3</v>
      </c>
      <c r="BB10" s="47">
        <f t="shared" si="11"/>
        <v>48224.815443165666</v>
      </c>
    </row>
    <row r="11" spans="1:56">
      <c r="A11">
        <v>2</v>
      </c>
      <c r="B11">
        <v>2018</v>
      </c>
      <c r="C11" t="s">
        <v>94</v>
      </c>
      <c r="D11">
        <v>305</v>
      </c>
      <c r="E11" t="s">
        <v>92</v>
      </c>
      <c r="F11" t="s">
        <v>93</v>
      </c>
      <c r="G11">
        <v>0</v>
      </c>
      <c r="H11">
        <v>181579</v>
      </c>
      <c r="I11">
        <v>960207</v>
      </c>
      <c r="J11">
        <v>0</v>
      </c>
      <c r="K11">
        <v>29186</v>
      </c>
      <c r="L11">
        <v>94707</v>
      </c>
      <c r="M11">
        <v>0</v>
      </c>
      <c r="N11">
        <v>5620</v>
      </c>
      <c r="O11">
        <v>52888</v>
      </c>
      <c r="P11">
        <v>0</v>
      </c>
      <c r="Q11">
        <v>16045</v>
      </c>
      <c r="R11">
        <v>78830</v>
      </c>
      <c r="S11">
        <v>0</v>
      </c>
      <c r="T11">
        <v>14569</v>
      </c>
      <c r="U11">
        <v>77948</v>
      </c>
      <c r="V11">
        <v>0</v>
      </c>
      <c r="W11">
        <v>8993</v>
      </c>
      <c r="X11">
        <v>55538</v>
      </c>
      <c r="Y11">
        <v>0</v>
      </c>
      <c r="Z11">
        <v>20595</v>
      </c>
      <c r="AA11">
        <v>119165</v>
      </c>
      <c r="AB11">
        <v>0</v>
      </c>
      <c r="AC11">
        <v>14295</v>
      </c>
      <c r="AD11">
        <v>71860</v>
      </c>
      <c r="AE11">
        <v>0</v>
      </c>
      <c r="AF11">
        <v>12930</v>
      </c>
      <c r="AG11">
        <v>88283</v>
      </c>
      <c r="AH11">
        <v>0</v>
      </c>
      <c r="AI11">
        <v>22539</v>
      </c>
      <c r="AJ11">
        <v>93648</v>
      </c>
      <c r="AK11">
        <v>0</v>
      </c>
      <c r="AL11">
        <v>15550</v>
      </c>
      <c r="AM11">
        <v>88112</v>
      </c>
      <c r="AN11">
        <v>0</v>
      </c>
      <c r="AO11">
        <v>12369</v>
      </c>
      <c r="AP11">
        <v>81930</v>
      </c>
      <c r="AQ11">
        <v>0</v>
      </c>
      <c r="AR11">
        <v>8888</v>
      </c>
      <c r="AS11">
        <v>57298</v>
      </c>
      <c r="AT11" t="str">
        <f>VLOOKUP(C11,'参)HSコード'!$A$2:$B$3,2,FALSE)</f>
        <v>オゾン吸入器、酸素吸入器、エアゾール治療器、人工呼吸器その他の呼吸治療用機器</v>
      </c>
      <c r="AU11" t="str">
        <f>VLOOKUP(D11,'参）統計国名符号表'!$A$4:$B$285,2,FALSE)</f>
        <v>メキシコ</v>
      </c>
      <c r="AV11">
        <v>10</v>
      </c>
      <c r="AW11" t="str">
        <f t="shared" si="6"/>
        <v>メキシコ</v>
      </c>
      <c r="AX11" s="46">
        <f t="shared" si="7"/>
        <v>9.6020699999999994</v>
      </c>
      <c r="AY11" s="48">
        <f t="shared" si="8"/>
        <v>2.0821328865114216E-2</v>
      </c>
      <c r="AZ11" s="45">
        <f t="shared" si="9"/>
        <v>181.57900000000001</v>
      </c>
      <c r="BA11" s="48">
        <f t="shared" si="10"/>
        <v>5.0913364088636517E-2</v>
      </c>
      <c r="BB11" s="47">
        <f t="shared" si="11"/>
        <v>5288.0949889579742</v>
      </c>
    </row>
    <row r="12" spans="1:56">
      <c r="A12">
        <v>2</v>
      </c>
      <c r="B12">
        <v>2018</v>
      </c>
      <c r="C12" t="s">
        <v>94</v>
      </c>
      <c r="D12">
        <v>215</v>
      </c>
      <c r="E12" t="s">
        <v>92</v>
      </c>
      <c r="F12" t="s">
        <v>93</v>
      </c>
      <c r="G12">
        <v>0</v>
      </c>
      <c r="H12">
        <v>16457</v>
      </c>
      <c r="I12">
        <v>762708</v>
      </c>
      <c r="J12">
        <v>0</v>
      </c>
      <c r="K12">
        <v>2101</v>
      </c>
      <c r="L12">
        <v>85644</v>
      </c>
      <c r="M12">
        <v>0</v>
      </c>
      <c r="N12">
        <v>2064</v>
      </c>
      <c r="O12">
        <v>109144</v>
      </c>
      <c r="P12">
        <v>0</v>
      </c>
      <c r="Q12">
        <v>1221</v>
      </c>
      <c r="R12">
        <v>51032</v>
      </c>
      <c r="S12">
        <v>0</v>
      </c>
      <c r="T12">
        <v>1380</v>
      </c>
      <c r="U12">
        <v>51423</v>
      </c>
      <c r="V12">
        <v>0</v>
      </c>
      <c r="W12">
        <v>943</v>
      </c>
      <c r="X12">
        <v>34102</v>
      </c>
      <c r="Y12">
        <v>0</v>
      </c>
      <c r="Z12">
        <v>813</v>
      </c>
      <c r="AA12">
        <v>31595</v>
      </c>
      <c r="AB12">
        <v>0</v>
      </c>
      <c r="AC12">
        <v>1462</v>
      </c>
      <c r="AD12">
        <v>60019</v>
      </c>
      <c r="AE12">
        <v>0</v>
      </c>
      <c r="AF12">
        <v>1646</v>
      </c>
      <c r="AG12">
        <v>93356</v>
      </c>
      <c r="AH12">
        <v>0</v>
      </c>
      <c r="AI12">
        <v>1134</v>
      </c>
      <c r="AJ12">
        <v>36798</v>
      </c>
      <c r="AK12">
        <v>0</v>
      </c>
      <c r="AL12">
        <v>778</v>
      </c>
      <c r="AM12">
        <v>65744</v>
      </c>
      <c r="AN12">
        <v>0</v>
      </c>
      <c r="AO12">
        <v>1695</v>
      </c>
      <c r="AP12">
        <v>65721</v>
      </c>
      <c r="AQ12">
        <v>0</v>
      </c>
      <c r="AR12">
        <v>1220</v>
      </c>
      <c r="AS12">
        <v>78130</v>
      </c>
      <c r="AT12" t="str">
        <f>VLOOKUP(C12,'参)HSコード'!$A$2:$B$3,2,FALSE)</f>
        <v>オゾン吸入器、酸素吸入器、エアゾール治療器、人工呼吸器その他の呼吸治療用機器</v>
      </c>
      <c r="AU12" t="str">
        <f>VLOOKUP(D12,'参）統計国名符号表'!$A$4:$B$285,2,FALSE)</f>
        <v>スイス</v>
      </c>
      <c r="AV12">
        <v>11</v>
      </c>
      <c r="AW12" t="str">
        <f t="shared" si="6"/>
        <v>スイス</v>
      </c>
      <c r="AX12" s="46">
        <f t="shared" si="7"/>
        <v>7.6270800000000003</v>
      </c>
      <c r="AY12" s="48">
        <f t="shared" si="8"/>
        <v>1.6538719355361432E-2</v>
      </c>
      <c r="AZ12" s="45">
        <f t="shared" si="9"/>
        <v>16.457000000000001</v>
      </c>
      <c r="BA12" s="48">
        <f t="shared" si="10"/>
        <v>4.6144170460608947E-3</v>
      </c>
      <c r="BB12" s="47">
        <f t="shared" si="11"/>
        <v>46345.506471410336</v>
      </c>
    </row>
    <row r="13" spans="1:56">
      <c r="A13">
        <v>2</v>
      </c>
      <c r="B13">
        <v>2018</v>
      </c>
      <c r="C13" t="s">
        <v>94</v>
      </c>
      <c r="D13">
        <v>210</v>
      </c>
      <c r="E13" t="s">
        <v>92</v>
      </c>
      <c r="F13" t="s">
        <v>93</v>
      </c>
      <c r="G13">
        <v>0</v>
      </c>
      <c r="H13">
        <v>11078</v>
      </c>
      <c r="I13">
        <v>727327</v>
      </c>
      <c r="J13">
        <v>0</v>
      </c>
      <c r="K13">
        <v>49</v>
      </c>
      <c r="L13">
        <v>1844</v>
      </c>
      <c r="M13">
        <v>0</v>
      </c>
      <c r="N13">
        <v>1262</v>
      </c>
      <c r="O13">
        <v>122984</v>
      </c>
      <c r="P13">
        <v>0</v>
      </c>
      <c r="Q13">
        <v>1257</v>
      </c>
      <c r="R13">
        <v>108441</v>
      </c>
      <c r="S13">
        <v>0</v>
      </c>
      <c r="T13">
        <v>1131</v>
      </c>
      <c r="U13">
        <v>66563</v>
      </c>
      <c r="V13">
        <v>0</v>
      </c>
      <c r="W13">
        <v>1401</v>
      </c>
      <c r="X13">
        <v>33161</v>
      </c>
      <c r="Y13">
        <v>0</v>
      </c>
      <c r="Z13">
        <v>687</v>
      </c>
      <c r="AA13">
        <v>22061</v>
      </c>
      <c r="AB13">
        <v>0</v>
      </c>
      <c r="AC13">
        <v>289</v>
      </c>
      <c r="AD13">
        <v>36628</v>
      </c>
      <c r="AE13">
        <v>0</v>
      </c>
      <c r="AF13">
        <v>266</v>
      </c>
      <c r="AG13">
        <v>12477</v>
      </c>
      <c r="AH13">
        <v>0</v>
      </c>
      <c r="AI13">
        <v>1072</v>
      </c>
      <c r="AJ13">
        <v>26221</v>
      </c>
      <c r="AK13">
        <v>0</v>
      </c>
      <c r="AL13">
        <v>1755</v>
      </c>
      <c r="AM13">
        <v>95370</v>
      </c>
      <c r="AN13">
        <v>0</v>
      </c>
      <c r="AO13">
        <v>945</v>
      </c>
      <c r="AP13">
        <v>60109</v>
      </c>
      <c r="AQ13">
        <v>0</v>
      </c>
      <c r="AR13">
        <v>964</v>
      </c>
      <c r="AS13">
        <v>141468</v>
      </c>
      <c r="AT13" t="str">
        <f>VLOOKUP(C13,'参)HSコード'!$A$2:$B$3,2,FALSE)</f>
        <v>オゾン吸入器、酸素吸入器、エアゾール治療器、人工呼吸器その他の呼吸治療用機器</v>
      </c>
      <c r="AU13" t="str">
        <f>VLOOKUP(D13,'参）統計国名符号表'!$A$4:$B$285,2,FALSE)</f>
        <v>フランス</v>
      </c>
      <c r="AV13">
        <v>12</v>
      </c>
      <c r="AW13" t="str">
        <f t="shared" si="6"/>
        <v>フランス</v>
      </c>
      <c r="AX13" s="46">
        <f t="shared" si="7"/>
        <v>7.2732700000000001</v>
      </c>
      <c r="AY13" s="48">
        <f t="shared" si="8"/>
        <v>1.5771510371697904E-2</v>
      </c>
      <c r="AZ13" s="45">
        <f t="shared" si="9"/>
        <v>11.077999999999999</v>
      </c>
      <c r="BA13" s="48">
        <f t="shared" si="10"/>
        <v>3.1061865489616933E-3</v>
      </c>
      <c r="BB13" s="47">
        <f t="shared" si="11"/>
        <v>65655.082144791479</v>
      </c>
    </row>
    <row r="14" spans="1:56">
      <c r="A14">
        <v>2</v>
      </c>
      <c r="B14">
        <v>2018</v>
      </c>
      <c r="C14" t="s">
        <v>94</v>
      </c>
      <c r="D14">
        <v>112</v>
      </c>
      <c r="E14" t="s">
        <v>92</v>
      </c>
      <c r="F14" t="s">
        <v>93</v>
      </c>
      <c r="G14">
        <v>0</v>
      </c>
      <c r="H14">
        <v>25200</v>
      </c>
      <c r="I14">
        <v>642606</v>
      </c>
      <c r="J14">
        <v>0</v>
      </c>
      <c r="K14">
        <v>1811</v>
      </c>
      <c r="L14">
        <v>41807</v>
      </c>
      <c r="M14">
        <v>0</v>
      </c>
      <c r="N14">
        <v>1682</v>
      </c>
      <c r="O14">
        <v>38292</v>
      </c>
      <c r="P14">
        <v>0</v>
      </c>
      <c r="Q14">
        <v>825</v>
      </c>
      <c r="R14">
        <v>21149</v>
      </c>
      <c r="S14">
        <v>0</v>
      </c>
      <c r="T14">
        <v>2368</v>
      </c>
      <c r="U14">
        <v>63332</v>
      </c>
      <c r="V14">
        <v>0</v>
      </c>
      <c r="W14">
        <v>2092</v>
      </c>
      <c r="X14">
        <v>61895</v>
      </c>
      <c r="Y14">
        <v>0</v>
      </c>
      <c r="Z14">
        <v>2389</v>
      </c>
      <c r="AA14">
        <v>61721</v>
      </c>
      <c r="AB14">
        <v>0</v>
      </c>
      <c r="AC14">
        <v>3022</v>
      </c>
      <c r="AD14">
        <v>81115</v>
      </c>
      <c r="AE14">
        <v>0</v>
      </c>
      <c r="AF14">
        <v>1510</v>
      </c>
      <c r="AG14">
        <v>34952</v>
      </c>
      <c r="AH14">
        <v>0</v>
      </c>
      <c r="AI14">
        <v>1866</v>
      </c>
      <c r="AJ14">
        <v>46873</v>
      </c>
      <c r="AK14">
        <v>0</v>
      </c>
      <c r="AL14">
        <v>2830</v>
      </c>
      <c r="AM14">
        <v>74501</v>
      </c>
      <c r="AN14">
        <v>0</v>
      </c>
      <c r="AO14">
        <v>2561</v>
      </c>
      <c r="AP14">
        <v>64969</v>
      </c>
      <c r="AQ14">
        <v>0</v>
      </c>
      <c r="AR14">
        <v>2244</v>
      </c>
      <c r="AS14">
        <v>52000</v>
      </c>
      <c r="AT14" t="str">
        <f>VLOOKUP(C14,'参)HSコード'!$A$2:$B$3,2,FALSE)</f>
        <v>オゾン吸入器、酸素吸入器、エアゾール治療器、人工呼吸器その他の呼吸治療用機器</v>
      </c>
      <c r="AU14" t="str">
        <f>VLOOKUP(D14,'参）統計国名符号表'!$A$4:$B$285,2,FALSE)</f>
        <v>シンガポール</v>
      </c>
      <c r="AV14">
        <v>13</v>
      </c>
      <c r="AW14" t="str">
        <f t="shared" si="6"/>
        <v>シンガポール</v>
      </c>
      <c r="AX14" s="46">
        <f t="shared" si="7"/>
        <v>6.4260599999999997</v>
      </c>
      <c r="AY14" s="48">
        <f t="shared" si="8"/>
        <v>1.3934402536844229E-2</v>
      </c>
      <c r="AZ14" s="45">
        <f t="shared" si="9"/>
        <v>25.2</v>
      </c>
      <c r="BA14" s="48">
        <f t="shared" si="10"/>
        <v>7.0658874376091961E-3</v>
      </c>
      <c r="BB14" s="47">
        <f t="shared" si="11"/>
        <v>25500.238095238095</v>
      </c>
    </row>
    <row r="15" spans="1:56">
      <c r="A15">
        <v>2</v>
      </c>
      <c r="B15">
        <v>2018</v>
      </c>
      <c r="C15" t="s">
        <v>94</v>
      </c>
      <c r="D15">
        <v>106</v>
      </c>
      <c r="E15" t="s">
        <v>92</v>
      </c>
      <c r="F15" t="s">
        <v>93</v>
      </c>
      <c r="G15">
        <v>0</v>
      </c>
      <c r="H15">
        <v>134763</v>
      </c>
      <c r="I15">
        <v>595796</v>
      </c>
      <c r="J15">
        <v>0</v>
      </c>
      <c r="K15">
        <v>13681</v>
      </c>
      <c r="L15">
        <v>39508</v>
      </c>
      <c r="M15">
        <v>0</v>
      </c>
      <c r="N15">
        <v>10628</v>
      </c>
      <c r="O15">
        <v>50959</v>
      </c>
      <c r="P15">
        <v>0</v>
      </c>
      <c r="Q15">
        <v>17294</v>
      </c>
      <c r="R15">
        <v>43151</v>
      </c>
      <c r="S15">
        <v>0</v>
      </c>
      <c r="T15">
        <v>9203</v>
      </c>
      <c r="U15">
        <v>33098</v>
      </c>
      <c r="V15">
        <v>0</v>
      </c>
      <c r="W15">
        <v>10485</v>
      </c>
      <c r="X15">
        <v>40138</v>
      </c>
      <c r="Y15">
        <v>0</v>
      </c>
      <c r="Z15">
        <v>11070</v>
      </c>
      <c r="AA15">
        <v>54047</v>
      </c>
      <c r="AB15">
        <v>0</v>
      </c>
      <c r="AC15">
        <v>17716</v>
      </c>
      <c r="AD15">
        <v>80665</v>
      </c>
      <c r="AE15">
        <v>0</v>
      </c>
      <c r="AF15">
        <v>8450</v>
      </c>
      <c r="AG15">
        <v>49710</v>
      </c>
      <c r="AH15">
        <v>0</v>
      </c>
      <c r="AI15">
        <v>9234</v>
      </c>
      <c r="AJ15">
        <v>48489</v>
      </c>
      <c r="AK15">
        <v>0</v>
      </c>
      <c r="AL15">
        <v>10329</v>
      </c>
      <c r="AM15">
        <v>90541</v>
      </c>
      <c r="AN15">
        <v>0</v>
      </c>
      <c r="AO15">
        <v>8489</v>
      </c>
      <c r="AP15">
        <v>31128</v>
      </c>
      <c r="AQ15">
        <v>0</v>
      </c>
      <c r="AR15">
        <v>8184</v>
      </c>
      <c r="AS15">
        <v>34362</v>
      </c>
      <c r="AT15" t="str">
        <f>VLOOKUP(C15,'参)HSコード'!$A$2:$B$3,2,FALSE)</f>
        <v>オゾン吸入器、酸素吸入器、エアゾール治療器、人工呼吸器その他の呼吸治療用機器</v>
      </c>
      <c r="AU15" t="str">
        <f>VLOOKUP(D15,'参）統計国名符号表'!$A$4:$B$285,2,FALSE)</f>
        <v>台湾</v>
      </c>
      <c r="AV15">
        <v>14</v>
      </c>
      <c r="AW15" t="str">
        <f t="shared" si="6"/>
        <v>台湾</v>
      </c>
      <c r="AX15" s="46">
        <f t="shared" si="7"/>
        <v>5.9579599999999999</v>
      </c>
      <c r="AY15" s="48">
        <f t="shared" si="8"/>
        <v>1.2919364733353944E-2</v>
      </c>
      <c r="AZ15" s="45">
        <f t="shared" si="9"/>
        <v>134.76300000000001</v>
      </c>
      <c r="BA15" s="48">
        <f t="shared" si="10"/>
        <v>3.7786515426766989E-2</v>
      </c>
      <c r="BB15" s="47">
        <f t="shared" si="11"/>
        <v>4421.065129152661</v>
      </c>
    </row>
    <row r="16" spans="1:56">
      <c r="A16">
        <v>2</v>
      </c>
      <c r="B16">
        <v>2018</v>
      </c>
      <c r="C16" t="s">
        <v>94</v>
      </c>
      <c r="D16">
        <v>245</v>
      </c>
      <c r="E16" t="s">
        <v>92</v>
      </c>
      <c r="F16" t="s">
        <v>93</v>
      </c>
      <c r="G16">
        <v>0</v>
      </c>
      <c r="H16">
        <v>41097</v>
      </c>
      <c r="I16">
        <v>570090</v>
      </c>
      <c r="J16">
        <v>0</v>
      </c>
      <c r="K16">
        <v>1609</v>
      </c>
      <c r="L16">
        <v>25480</v>
      </c>
      <c r="M16">
        <v>0</v>
      </c>
      <c r="N16">
        <v>3585</v>
      </c>
      <c r="O16">
        <v>42499</v>
      </c>
      <c r="P16">
        <v>0</v>
      </c>
      <c r="Q16">
        <v>7373</v>
      </c>
      <c r="R16">
        <v>108793</v>
      </c>
      <c r="S16">
        <v>0</v>
      </c>
      <c r="T16">
        <v>3302</v>
      </c>
      <c r="U16">
        <v>51036</v>
      </c>
      <c r="V16">
        <v>0</v>
      </c>
      <c r="W16">
        <v>948</v>
      </c>
      <c r="X16">
        <v>12649</v>
      </c>
      <c r="Y16">
        <v>0</v>
      </c>
      <c r="Z16">
        <v>2692</v>
      </c>
      <c r="AA16">
        <v>34341</v>
      </c>
      <c r="AB16">
        <v>0</v>
      </c>
      <c r="AC16">
        <v>5581</v>
      </c>
      <c r="AD16">
        <v>78242</v>
      </c>
      <c r="AE16">
        <v>0</v>
      </c>
      <c r="AF16">
        <v>3475</v>
      </c>
      <c r="AG16">
        <v>51531</v>
      </c>
      <c r="AH16">
        <v>0</v>
      </c>
      <c r="AI16">
        <v>1101</v>
      </c>
      <c r="AJ16">
        <v>13836</v>
      </c>
      <c r="AK16">
        <v>0</v>
      </c>
      <c r="AL16">
        <v>7250</v>
      </c>
      <c r="AM16">
        <v>92637</v>
      </c>
      <c r="AN16">
        <v>0</v>
      </c>
      <c r="AO16">
        <v>2273</v>
      </c>
      <c r="AP16">
        <v>32520</v>
      </c>
      <c r="AQ16">
        <v>0</v>
      </c>
      <c r="AR16">
        <v>1908</v>
      </c>
      <c r="AS16">
        <v>26526</v>
      </c>
      <c r="AT16" t="str">
        <f>VLOOKUP(C16,'参)HSコード'!$A$2:$B$3,2,FALSE)</f>
        <v>オゾン吸入器、酸素吸入器、エアゾール治療器、人工呼吸器その他の呼吸治療用機器</v>
      </c>
      <c r="AU16" t="str">
        <f>VLOOKUP(D16,'参）統計国名符号表'!$A$4:$B$285,2,FALSE)</f>
        <v>チェコ</v>
      </c>
      <c r="AV16">
        <v>15</v>
      </c>
      <c r="AW16" t="str">
        <f t="shared" si="6"/>
        <v>チェコ</v>
      </c>
      <c r="AX16" s="46">
        <f t="shared" si="7"/>
        <v>5.7008999999999999</v>
      </c>
      <c r="AY16" s="48">
        <f t="shared" si="8"/>
        <v>1.2361950467673079E-2</v>
      </c>
      <c r="AZ16" s="45">
        <f t="shared" si="9"/>
        <v>41.097000000000001</v>
      </c>
      <c r="BA16" s="48">
        <f t="shared" si="10"/>
        <v>1.152328476283433E-2</v>
      </c>
      <c r="BB16" s="47">
        <f t="shared" si="11"/>
        <v>13871.815460982552</v>
      </c>
    </row>
    <row r="17" spans="1:54">
      <c r="A17">
        <v>2</v>
      </c>
      <c r="B17">
        <v>2018</v>
      </c>
      <c r="C17" t="s">
        <v>94</v>
      </c>
      <c r="D17">
        <v>110</v>
      </c>
      <c r="E17" t="s">
        <v>92</v>
      </c>
      <c r="F17" t="s">
        <v>93</v>
      </c>
      <c r="G17">
        <v>0</v>
      </c>
      <c r="H17">
        <v>25829</v>
      </c>
      <c r="I17">
        <v>558157</v>
      </c>
      <c r="J17">
        <v>0</v>
      </c>
      <c r="K17">
        <v>1767</v>
      </c>
      <c r="L17">
        <v>46773</v>
      </c>
      <c r="M17">
        <v>0</v>
      </c>
      <c r="N17">
        <v>1476</v>
      </c>
      <c r="O17">
        <v>24448</v>
      </c>
      <c r="P17">
        <v>0</v>
      </c>
      <c r="Q17">
        <v>3287</v>
      </c>
      <c r="R17">
        <v>68320</v>
      </c>
      <c r="S17">
        <v>0</v>
      </c>
      <c r="T17">
        <v>3278</v>
      </c>
      <c r="U17">
        <v>69146</v>
      </c>
      <c r="V17">
        <v>0</v>
      </c>
      <c r="W17">
        <v>1976</v>
      </c>
      <c r="X17">
        <v>34199</v>
      </c>
      <c r="Y17">
        <v>0</v>
      </c>
      <c r="Z17">
        <v>2097</v>
      </c>
      <c r="AA17">
        <v>55899</v>
      </c>
      <c r="AB17">
        <v>0</v>
      </c>
      <c r="AC17">
        <v>2731</v>
      </c>
      <c r="AD17">
        <v>62142</v>
      </c>
      <c r="AE17">
        <v>0</v>
      </c>
      <c r="AF17">
        <v>1428</v>
      </c>
      <c r="AG17">
        <v>25702</v>
      </c>
      <c r="AH17">
        <v>0</v>
      </c>
      <c r="AI17">
        <v>1769</v>
      </c>
      <c r="AJ17">
        <v>33622</v>
      </c>
      <c r="AK17">
        <v>0</v>
      </c>
      <c r="AL17">
        <v>1631</v>
      </c>
      <c r="AM17">
        <v>51871</v>
      </c>
      <c r="AN17">
        <v>0</v>
      </c>
      <c r="AO17">
        <v>2350</v>
      </c>
      <c r="AP17">
        <v>47205</v>
      </c>
      <c r="AQ17">
        <v>0</v>
      </c>
      <c r="AR17">
        <v>2039</v>
      </c>
      <c r="AS17">
        <v>38830</v>
      </c>
      <c r="AT17" t="str">
        <f>VLOOKUP(C17,'参)HSコード'!$A$2:$B$3,2,FALSE)</f>
        <v>オゾン吸入器、酸素吸入器、エアゾール治療器、人工呼吸器その他の呼吸治療用機器</v>
      </c>
      <c r="AU17" t="str">
        <f>VLOOKUP(D17,'参）統計国名符号表'!$A$4:$B$285,2,FALSE)</f>
        <v>ベトナム</v>
      </c>
      <c r="AV17">
        <v>16</v>
      </c>
      <c r="AW17" t="str">
        <f t="shared" si="6"/>
        <v>ベトナム</v>
      </c>
      <c r="AX17" s="46">
        <f t="shared" si="7"/>
        <v>5.5815700000000001</v>
      </c>
      <c r="AY17" s="48">
        <f t="shared" si="8"/>
        <v>1.2103192806723504E-2</v>
      </c>
      <c r="AZ17" s="45">
        <f t="shared" si="9"/>
        <v>25.829000000000001</v>
      </c>
      <c r="BA17" s="48">
        <f t="shared" si="10"/>
        <v>7.2422542311907905E-3</v>
      </c>
      <c r="BB17" s="47">
        <f t="shared" si="11"/>
        <v>21609.702272639282</v>
      </c>
    </row>
    <row r="18" spans="1:54">
      <c r="A18">
        <v>2</v>
      </c>
      <c r="B18">
        <v>2018</v>
      </c>
      <c r="C18" t="s">
        <v>94</v>
      </c>
      <c r="D18">
        <v>113</v>
      </c>
      <c r="E18" t="s">
        <v>92</v>
      </c>
      <c r="F18" t="s">
        <v>93</v>
      </c>
      <c r="G18">
        <v>0</v>
      </c>
      <c r="H18">
        <v>40240</v>
      </c>
      <c r="I18">
        <v>478395</v>
      </c>
      <c r="J18">
        <v>0</v>
      </c>
      <c r="K18">
        <v>2097</v>
      </c>
      <c r="L18">
        <v>13310</v>
      </c>
      <c r="M18">
        <v>0</v>
      </c>
      <c r="N18">
        <v>1577</v>
      </c>
      <c r="O18">
        <v>26881</v>
      </c>
      <c r="P18">
        <v>0</v>
      </c>
      <c r="Q18">
        <v>2935</v>
      </c>
      <c r="R18">
        <v>43610</v>
      </c>
      <c r="S18">
        <v>0</v>
      </c>
      <c r="T18">
        <v>4096</v>
      </c>
      <c r="U18">
        <v>44059</v>
      </c>
      <c r="V18">
        <v>0</v>
      </c>
      <c r="W18">
        <v>2767</v>
      </c>
      <c r="X18">
        <v>48390</v>
      </c>
      <c r="Y18">
        <v>0</v>
      </c>
      <c r="Z18">
        <v>4752</v>
      </c>
      <c r="AA18">
        <v>56397</v>
      </c>
      <c r="AB18">
        <v>0</v>
      </c>
      <c r="AC18">
        <v>2076</v>
      </c>
      <c r="AD18">
        <v>41016</v>
      </c>
      <c r="AE18">
        <v>0</v>
      </c>
      <c r="AF18">
        <v>5773</v>
      </c>
      <c r="AG18">
        <v>68308</v>
      </c>
      <c r="AH18">
        <v>0</v>
      </c>
      <c r="AI18">
        <v>6496</v>
      </c>
      <c r="AJ18">
        <v>60188</v>
      </c>
      <c r="AK18">
        <v>0</v>
      </c>
      <c r="AL18">
        <v>1778</v>
      </c>
      <c r="AM18">
        <v>25200</v>
      </c>
      <c r="AN18">
        <v>0</v>
      </c>
      <c r="AO18">
        <v>2644</v>
      </c>
      <c r="AP18">
        <v>13031</v>
      </c>
      <c r="AQ18">
        <v>0</v>
      </c>
      <c r="AR18">
        <v>3249</v>
      </c>
      <c r="AS18">
        <v>38005</v>
      </c>
      <c r="AT18" t="str">
        <f>VLOOKUP(C18,'参)HSコード'!$A$2:$B$3,2,FALSE)</f>
        <v>オゾン吸入器、酸素吸入器、エアゾール治療器、人工呼吸器その他の呼吸治療用機器</v>
      </c>
      <c r="AU18" t="str">
        <f>VLOOKUP(D18,'参）統計国名符号表'!$A$4:$B$285,2,FALSE)</f>
        <v>マレーシア</v>
      </c>
      <c r="AV18">
        <v>17</v>
      </c>
      <c r="AW18" t="str">
        <f t="shared" si="6"/>
        <v>マレーシア</v>
      </c>
      <c r="AX18" s="46">
        <f t="shared" si="7"/>
        <v>4.7839499999999999</v>
      </c>
      <c r="AY18" s="48">
        <f t="shared" si="8"/>
        <v>1.0373616962203271E-2</v>
      </c>
      <c r="AZ18" s="45">
        <f t="shared" si="9"/>
        <v>40.24</v>
      </c>
      <c r="BA18" s="48">
        <f t="shared" si="10"/>
        <v>1.1282988511483891E-2</v>
      </c>
      <c r="BB18" s="47">
        <f t="shared" si="11"/>
        <v>11888.543737574553</v>
      </c>
    </row>
    <row r="19" spans="1:54">
      <c r="A19">
        <v>2</v>
      </c>
      <c r="B19">
        <v>2018</v>
      </c>
      <c r="C19" t="s">
        <v>94</v>
      </c>
      <c r="D19">
        <v>205</v>
      </c>
      <c r="E19" t="s">
        <v>92</v>
      </c>
      <c r="F19" t="s">
        <v>93</v>
      </c>
      <c r="G19">
        <v>0</v>
      </c>
      <c r="H19">
        <v>46152</v>
      </c>
      <c r="I19">
        <v>405133</v>
      </c>
      <c r="J19">
        <v>0</v>
      </c>
      <c r="K19">
        <v>5164</v>
      </c>
      <c r="L19">
        <v>62054</v>
      </c>
      <c r="M19">
        <v>0</v>
      </c>
      <c r="N19">
        <v>4364</v>
      </c>
      <c r="O19">
        <v>36127</v>
      </c>
      <c r="P19">
        <v>0</v>
      </c>
      <c r="Q19">
        <v>3148</v>
      </c>
      <c r="R19">
        <v>37068</v>
      </c>
      <c r="S19">
        <v>0</v>
      </c>
      <c r="T19">
        <v>3311</v>
      </c>
      <c r="U19">
        <v>27469</v>
      </c>
      <c r="V19">
        <v>0</v>
      </c>
      <c r="W19">
        <v>5069</v>
      </c>
      <c r="X19">
        <v>27940</v>
      </c>
      <c r="Y19">
        <v>0</v>
      </c>
      <c r="Z19">
        <v>2379</v>
      </c>
      <c r="AA19">
        <v>18121</v>
      </c>
      <c r="AB19">
        <v>0</v>
      </c>
      <c r="AC19">
        <v>4322</v>
      </c>
      <c r="AD19">
        <v>35483</v>
      </c>
      <c r="AE19">
        <v>0</v>
      </c>
      <c r="AF19">
        <v>3572</v>
      </c>
      <c r="AG19">
        <v>22571</v>
      </c>
      <c r="AH19">
        <v>0</v>
      </c>
      <c r="AI19">
        <v>2774</v>
      </c>
      <c r="AJ19">
        <v>18141</v>
      </c>
      <c r="AK19">
        <v>0</v>
      </c>
      <c r="AL19">
        <v>5471</v>
      </c>
      <c r="AM19">
        <v>44729</v>
      </c>
      <c r="AN19">
        <v>0</v>
      </c>
      <c r="AO19">
        <v>3053</v>
      </c>
      <c r="AP19">
        <v>34129</v>
      </c>
      <c r="AQ19">
        <v>0</v>
      </c>
      <c r="AR19">
        <v>3525</v>
      </c>
      <c r="AS19">
        <v>41301</v>
      </c>
      <c r="AT19" t="str">
        <f>VLOOKUP(C19,'参)HSコード'!$A$2:$B$3,2,FALSE)</f>
        <v>オゾン吸入器、酸素吸入器、エアゾール治療器、人工呼吸器その他の呼吸治療用機器</v>
      </c>
      <c r="AU19" t="str">
        <f>VLOOKUP(D19,'参）統計国名符号表'!$A$4:$B$285,2,FALSE)</f>
        <v>英国</v>
      </c>
      <c r="AV19">
        <v>18</v>
      </c>
      <c r="AW19" t="str">
        <f t="shared" si="6"/>
        <v>英国</v>
      </c>
      <c r="AX19" s="46">
        <f t="shared" si="7"/>
        <v>4.0513300000000001</v>
      </c>
      <c r="AY19" s="48">
        <f t="shared" si="8"/>
        <v>8.7849884734336643E-3</v>
      </c>
      <c r="AZ19" s="45">
        <f t="shared" si="9"/>
        <v>46.152000000000001</v>
      </c>
      <c r="BA19" s="48">
        <f t="shared" si="10"/>
        <v>1.2940668135735699E-2</v>
      </c>
      <c r="BB19" s="47">
        <f t="shared" si="11"/>
        <v>8778.2327959785052</v>
      </c>
    </row>
    <row r="20" spans="1:54">
      <c r="A20">
        <v>2</v>
      </c>
      <c r="B20">
        <v>2018</v>
      </c>
      <c r="C20" t="s">
        <v>94</v>
      </c>
      <c r="D20">
        <v>103</v>
      </c>
      <c r="E20" t="s">
        <v>92</v>
      </c>
      <c r="F20" t="s">
        <v>93</v>
      </c>
      <c r="G20">
        <v>0</v>
      </c>
      <c r="H20">
        <v>27853</v>
      </c>
      <c r="I20">
        <v>338277</v>
      </c>
      <c r="J20">
        <v>0</v>
      </c>
      <c r="K20">
        <v>3015</v>
      </c>
      <c r="L20">
        <v>17639</v>
      </c>
      <c r="M20">
        <v>0</v>
      </c>
      <c r="N20">
        <v>2096</v>
      </c>
      <c r="O20">
        <v>15735</v>
      </c>
      <c r="P20">
        <v>0</v>
      </c>
      <c r="Q20">
        <v>2557</v>
      </c>
      <c r="R20">
        <v>36710</v>
      </c>
      <c r="S20">
        <v>0</v>
      </c>
      <c r="T20">
        <v>1599</v>
      </c>
      <c r="U20">
        <v>26086</v>
      </c>
      <c r="V20">
        <v>0</v>
      </c>
      <c r="W20">
        <v>2401</v>
      </c>
      <c r="X20">
        <v>22284</v>
      </c>
      <c r="Y20">
        <v>0</v>
      </c>
      <c r="Z20">
        <v>2571</v>
      </c>
      <c r="AA20">
        <v>14380</v>
      </c>
      <c r="AB20">
        <v>0</v>
      </c>
      <c r="AC20">
        <v>3852</v>
      </c>
      <c r="AD20">
        <v>77374</v>
      </c>
      <c r="AE20">
        <v>0</v>
      </c>
      <c r="AF20">
        <v>2991</v>
      </c>
      <c r="AG20">
        <v>29325</v>
      </c>
      <c r="AH20">
        <v>0</v>
      </c>
      <c r="AI20">
        <v>2503</v>
      </c>
      <c r="AJ20">
        <v>43110</v>
      </c>
      <c r="AK20">
        <v>0</v>
      </c>
      <c r="AL20">
        <v>1918</v>
      </c>
      <c r="AM20">
        <v>29119</v>
      </c>
      <c r="AN20">
        <v>0</v>
      </c>
      <c r="AO20">
        <v>1082</v>
      </c>
      <c r="AP20">
        <v>19237</v>
      </c>
      <c r="AQ20">
        <v>0</v>
      </c>
      <c r="AR20">
        <v>1268</v>
      </c>
      <c r="AS20">
        <v>7278</v>
      </c>
      <c r="AT20" t="str">
        <f>VLOOKUP(C20,'参)HSコード'!$A$2:$B$3,2,FALSE)</f>
        <v>オゾン吸入器、酸素吸入器、エアゾール治療器、人工呼吸器その他の呼吸治療用機器</v>
      </c>
      <c r="AU20" t="str">
        <f>VLOOKUP(D20,'参）統計国名符号表'!$A$4:$B$285,2,FALSE)</f>
        <v>大韓民国</v>
      </c>
      <c r="AV20">
        <v>19</v>
      </c>
      <c r="AW20" t="str">
        <f t="shared" si="6"/>
        <v>大韓民国</v>
      </c>
      <c r="AX20" s="46">
        <f t="shared" si="7"/>
        <v>3.3827699999999998</v>
      </c>
      <c r="AY20" s="48">
        <f t="shared" si="8"/>
        <v>7.3352690248084445E-3</v>
      </c>
      <c r="AZ20" s="45">
        <f t="shared" si="9"/>
        <v>27.853000000000002</v>
      </c>
      <c r="BA20" s="48">
        <f t="shared" si="10"/>
        <v>7.8097683650686089E-3</v>
      </c>
      <c r="BB20" s="47">
        <f t="shared" si="11"/>
        <v>12145.083114924784</v>
      </c>
    </row>
    <row r="21" spans="1:54">
      <c r="A21">
        <v>2</v>
      </c>
      <c r="B21">
        <v>2018</v>
      </c>
      <c r="C21" t="s">
        <v>94</v>
      </c>
      <c r="D21">
        <v>302</v>
      </c>
      <c r="E21" t="s">
        <v>92</v>
      </c>
      <c r="F21" t="s">
        <v>93</v>
      </c>
      <c r="G21">
        <v>0</v>
      </c>
      <c r="H21">
        <v>24791</v>
      </c>
      <c r="I21">
        <v>113717</v>
      </c>
      <c r="J21">
        <v>0</v>
      </c>
      <c r="K21">
        <v>324</v>
      </c>
      <c r="L21">
        <v>2581</v>
      </c>
      <c r="M21">
        <v>0</v>
      </c>
      <c r="N21">
        <v>2786</v>
      </c>
      <c r="O21">
        <v>12559</v>
      </c>
      <c r="P21">
        <v>0</v>
      </c>
      <c r="Q21">
        <v>889</v>
      </c>
      <c r="R21">
        <v>3168</v>
      </c>
      <c r="S21">
        <v>0</v>
      </c>
      <c r="T21">
        <v>2454</v>
      </c>
      <c r="U21">
        <v>9172</v>
      </c>
      <c r="V21">
        <v>0</v>
      </c>
      <c r="W21">
        <v>3370</v>
      </c>
      <c r="X21">
        <v>12257</v>
      </c>
      <c r="Y21">
        <v>0</v>
      </c>
      <c r="Z21">
        <v>396</v>
      </c>
      <c r="AA21">
        <v>5735</v>
      </c>
      <c r="AB21">
        <v>0</v>
      </c>
      <c r="AC21">
        <v>1615</v>
      </c>
      <c r="AD21">
        <v>7073</v>
      </c>
      <c r="AE21">
        <v>0</v>
      </c>
      <c r="AF21">
        <v>3030</v>
      </c>
      <c r="AG21">
        <v>11685</v>
      </c>
      <c r="AH21">
        <v>0</v>
      </c>
      <c r="AI21">
        <v>1965</v>
      </c>
      <c r="AJ21">
        <v>10690</v>
      </c>
      <c r="AK21">
        <v>0</v>
      </c>
      <c r="AL21">
        <v>2779</v>
      </c>
      <c r="AM21">
        <v>14134</v>
      </c>
      <c r="AN21">
        <v>0</v>
      </c>
      <c r="AO21">
        <v>2605</v>
      </c>
      <c r="AP21">
        <v>12463</v>
      </c>
      <c r="AQ21">
        <v>0</v>
      </c>
      <c r="AR21">
        <v>2578</v>
      </c>
      <c r="AS21">
        <v>12200</v>
      </c>
      <c r="AT21" t="str">
        <f>VLOOKUP(C21,'参)HSコード'!$A$2:$B$3,2,FALSE)</f>
        <v>オゾン吸入器、酸素吸入器、エアゾール治療器、人工呼吸器その他の呼吸治療用機器</v>
      </c>
      <c r="AU21" t="str">
        <f>VLOOKUP(D21,'参）統計国名符号表'!$A$4:$B$285,2,FALSE)</f>
        <v>カナダ</v>
      </c>
      <c r="AV21">
        <v>20</v>
      </c>
      <c r="AW21" t="str">
        <f t="shared" si="6"/>
        <v>カナダ</v>
      </c>
      <c r="AX21" s="46">
        <f t="shared" si="7"/>
        <v>1.13717</v>
      </c>
      <c r="AY21" s="48">
        <f t="shared" si="8"/>
        <v>2.4658631467529332E-3</v>
      </c>
      <c r="AZ21" s="45">
        <f t="shared" si="9"/>
        <v>24.791</v>
      </c>
      <c r="BA21" s="48">
        <f t="shared" si="10"/>
        <v>6.9512069629273643E-3</v>
      </c>
      <c r="BB21" s="47">
        <f t="shared" si="11"/>
        <v>4587.0275503206803</v>
      </c>
    </row>
    <row r="22" spans="1:54">
      <c r="A22">
        <v>2</v>
      </c>
      <c r="B22">
        <v>2018</v>
      </c>
      <c r="C22" t="s">
        <v>94</v>
      </c>
      <c r="D22">
        <v>117</v>
      </c>
      <c r="E22" t="s">
        <v>92</v>
      </c>
      <c r="F22" t="s">
        <v>93</v>
      </c>
      <c r="G22">
        <v>0</v>
      </c>
      <c r="H22">
        <v>52507</v>
      </c>
      <c r="I22">
        <v>64119</v>
      </c>
      <c r="J22">
        <v>0</v>
      </c>
      <c r="K22">
        <v>35</v>
      </c>
      <c r="L22">
        <v>276</v>
      </c>
      <c r="M22">
        <v>0</v>
      </c>
      <c r="N22">
        <v>3000</v>
      </c>
      <c r="O22">
        <v>6044</v>
      </c>
      <c r="P22">
        <v>0</v>
      </c>
      <c r="Q22">
        <v>2442</v>
      </c>
      <c r="R22">
        <v>5544</v>
      </c>
      <c r="S22">
        <v>0</v>
      </c>
      <c r="T22">
        <v>3444</v>
      </c>
      <c r="U22">
        <v>3708</v>
      </c>
      <c r="V22">
        <v>0</v>
      </c>
      <c r="W22">
        <v>4768</v>
      </c>
      <c r="X22">
        <v>5068</v>
      </c>
      <c r="Y22">
        <v>0</v>
      </c>
      <c r="Z22">
        <v>4315</v>
      </c>
      <c r="AA22">
        <v>4925</v>
      </c>
      <c r="AB22">
        <v>0</v>
      </c>
      <c r="AC22">
        <v>4626</v>
      </c>
      <c r="AD22">
        <v>5294</v>
      </c>
      <c r="AE22">
        <v>0</v>
      </c>
      <c r="AF22">
        <v>4850</v>
      </c>
      <c r="AG22">
        <v>5713</v>
      </c>
      <c r="AH22">
        <v>0</v>
      </c>
      <c r="AI22">
        <v>5306</v>
      </c>
      <c r="AJ22">
        <v>6299</v>
      </c>
      <c r="AK22">
        <v>0</v>
      </c>
      <c r="AL22">
        <v>8101</v>
      </c>
      <c r="AM22">
        <v>9445</v>
      </c>
      <c r="AN22">
        <v>0</v>
      </c>
      <c r="AO22">
        <v>3965</v>
      </c>
      <c r="AP22">
        <v>4713</v>
      </c>
      <c r="AQ22">
        <v>0</v>
      </c>
      <c r="AR22">
        <v>7655</v>
      </c>
      <c r="AS22">
        <v>7090</v>
      </c>
      <c r="AT22" t="str">
        <f>VLOOKUP(C22,'参)HSコード'!$A$2:$B$3,2,FALSE)</f>
        <v>オゾン吸入器、酸素吸入器、エアゾール治療器、人工呼吸器その他の呼吸治療用機器</v>
      </c>
      <c r="AU22" t="str">
        <f>VLOOKUP(D22,'参）統計国名符号表'!$A$4:$B$285,2,FALSE)</f>
        <v>フィリピン</v>
      </c>
      <c r="AW22" t="str">
        <f t="shared" si="6"/>
        <v>フィリピン</v>
      </c>
      <c r="AX22" s="46">
        <f t="shared" si="7"/>
        <v>0.64119000000000004</v>
      </c>
      <c r="AY22" s="48">
        <f t="shared" si="8"/>
        <v>1.390369769749917E-3</v>
      </c>
      <c r="AZ22" s="45">
        <f t="shared" si="9"/>
        <v>52.506999999999998</v>
      </c>
      <c r="BA22" s="48">
        <f t="shared" si="10"/>
        <v>1.4722561574862939E-2</v>
      </c>
      <c r="BB22" s="47">
        <f t="shared" si="11"/>
        <v>1221.151465518883</v>
      </c>
    </row>
    <row r="23" spans="1:54">
      <c r="A23">
        <v>2</v>
      </c>
      <c r="B23">
        <v>2018</v>
      </c>
      <c r="C23" t="s">
        <v>94</v>
      </c>
      <c r="D23">
        <v>209</v>
      </c>
      <c r="E23" t="s">
        <v>92</v>
      </c>
      <c r="F23" t="s">
        <v>93</v>
      </c>
      <c r="G23">
        <v>0</v>
      </c>
      <c r="H23">
        <v>4169</v>
      </c>
      <c r="I23">
        <v>40212</v>
      </c>
      <c r="J23">
        <v>0</v>
      </c>
      <c r="K23">
        <v>600</v>
      </c>
      <c r="L23">
        <v>6852</v>
      </c>
      <c r="M23">
        <v>0</v>
      </c>
      <c r="N23">
        <v>0</v>
      </c>
      <c r="O23">
        <v>0</v>
      </c>
      <c r="P23">
        <v>0</v>
      </c>
      <c r="Q23">
        <v>545</v>
      </c>
      <c r="R23">
        <v>5354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1359</v>
      </c>
      <c r="AA23">
        <v>12106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965</v>
      </c>
      <c r="AM23">
        <v>9043</v>
      </c>
      <c r="AN23">
        <v>0</v>
      </c>
      <c r="AO23">
        <v>700</v>
      </c>
      <c r="AP23">
        <v>6857</v>
      </c>
      <c r="AQ23">
        <v>0</v>
      </c>
      <c r="AR23">
        <v>0</v>
      </c>
      <c r="AS23">
        <v>0</v>
      </c>
      <c r="AT23" t="str">
        <f>VLOOKUP(C23,'参)HSコード'!$A$2:$B$3,2,FALSE)</f>
        <v>オゾン吸入器、酸素吸入器、エアゾール治療器、人工呼吸器その他の呼吸治療用機器</v>
      </c>
      <c r="AU23" t="str">
        <f>VLOOKUP(D23,'参）統計国名符号表'!$A$4:$B$285,2,FALSE)</f>
        <v>ルクセンブルク</v>
      </c>
      <c r="AW23" t="str">
        <f t="shared" si="6"/>
        <v>ルクセンブルク</v>
      </c>
      <c r="AX23" s="46">
        <f t="shared" si="7"/>
        <v>0.40211999999999998</v>
      </c>
      <c r="AY23" s="48">
        <f t="shared" si="8"/>
        <v>8.7196539529911033E-4</v>
      </c>
      <c r="AZ23" s="45">
        <f t="shared" si="9"/>
        <v>4.1689999999999996</v>
      </c>
      <c r="BA23" s="48">
        <f t="shared" si="10"/>
        <v>1.1689557431505055E-3</v>
      </c>
      <c r="BB23" s="47">
        <f t="shared" si="11"/>
        <v>9645.4785320220672</v>
      </c>
    </row>
    <row r="24" spans="1:54">
      <c r="A24">
        <v>2</v>
      </c>
      <c r="B24">
        <v>2018</v>
      </c>
      <c r="C24" t="s">
        <v>94</v>
      </c>
      <c r="D24">
        <v>223</v>
      </c>
      <c r="E24" t="s">
        <v>92</v>
      </c>
      <c r="F24" t="s">
        <v>93</v>
      </c>
      <c r="G24">
        <v>0</v>
      </c>
      <c r="H24">
        <v>28988</v>
      </c>
      <c r="I24">
        <v>32763</v>
      </c>
      <c r="J24">
        <v>0</v>
      </c>
      <c r="K24">
        <v>2625</v>
      </c>
      <c r="L24">
        <v>3011</v>
      </c>
      <c r="M24">
        <v>0</v>
      </c>
      <c r="N24">
        <v>2284</v>
      </c>
      <c r="O24">
        <v>2530</v>
      </c>
      <c r="P24">
        <v>0</v>
      </c>
      <c r="Q24">
        <v>2762</v>
      </c>
      <c r="R24">
        <v>2910</v>
      </c>
      <c r="S24">
        <v>0</v>
      </c>
      <c r="T24">
        <v>3226</v>
      </c>
      <c r="U24">
        <v>2847</v>
      </c>
      <c r="V24">
        <v>0</v>
      </c>
      <c r="W24">
        <v>2128</v>
      </c>
      <c r="X24">
        <v>2635</v>
      </c>
      <c r="Y24">
        <v>0</v>
      </c>
      <c r="Z24">
        <v>2458</v>
      </c>
      <c r="AA24">
        <v>2624</v>
      </c>
      <c r="AB24">
        <v>0</v>
      </c>
      <c r="AC24">
        <v>2814</v>
      </c>
      <c r="AD24">
        <v>3530</v>
      </c>
      <c r="AE24">
        <v>0</v>
      </c>
      <c r="AF24">
        <v>2170</v>
      </c>
      <c r="AG24">
        <v>2394</v>
      </c>
      <c r="AH24">
        <v>0</v>
      </c>
      <c r="AI24">
        <v>1681</v>
      </c>
      <c r="AJ24">
        <v>1822</v>
      </c>
      <c r="AK24">
        <v>0</v>
      </c>
      <c r="AL24">
        <v>0</v>
      </c>
      <c r="AM24">
        <v>0</v>
      </c>
      <c r="AN24">
        <v>0</v>
      </c>
      <c r="AO24">
        <v>4271</v>
      </c>
      <c r="AP24">
        <v>5230</v>
      </c>
      <c r="AQ24">
        <v>0</v>
      </c>
      <c r="AR24">
        <v>2569</v>
      </c>
      <c r="AS24">
        <v>3230</v>
      </c>
      <c r="AT24" t="str">
        <f>VLOOKUP(C24,'参)HSコード'!$A$2:$B$3,2,FALSE)</f>
        <v>オゾン吸入器、酸素吸入器、エアゾール治療器、人工呼吸器その他の呼吸治療用機器</v>
      </c>
      <c r="AU24" t="str">
        <f>VLOOKUP(D24,'参）統計国名符号表'!$A$4:$B$285,2,FALSE)</f>
        <v>ポーランド</v>
      </c>
      <c r="AW24" t="str">
        <f t="shared" si="6"/>
        <v>ポーランド</v>
      </c>
      <c r="AX24" s="46">
        <f t="shared" si="7"/>
        <v>0.32762999999999998</v>
      </c>
      <c r="AY24" s="48">
        <f t="shared" si="8"/>
        <v>7.1043972560889165E-4</v>
      </c>
      <c r="AZ24" s="45">
        <f t="shared" si="9"/>
        <v>28.988</v>
      </c>
      <c r="BA24" s="48">
        <f t="shared" si="10"/>
        <v>8.1280136921196584E-3</v>
      </c>
      <c r="BB24" s="47">
        <f t="shared" si="11"/>
        <v>1130.2263005381537</v>
      </c>
    </row>
    <row r="25" spans="1:54">
      <c r="A25">
        <v>2</v>
      </c>
      <c r="B25">
        <v>2018</v>
      </c>
      <c r="C25" t="s">
        <v>94</v>
      </c>
      <c r="D25">
        <v>143</v>
      </c>
      <c r="E25" t="s">
        <v>92</v>
      </c>
      <c r="F25" t="s">
        <v>93</v>
      </c>
      <c r="G25">
        <v>0</v>
      </c>
      <c r="H25">
        <v>279</v>
      </c>
      <c r="I25">
        <v>19325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2</v>
      </c>
      <c r="X25">
        <v>236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197</v>
      </c>
      <c r="AJ25">
        <v>15806</v>
      </c>
      <c r="AK25">
        <v>0</v>
      </c>
      <c r="AL25">
        <v>0</v>
      </c>
      <c r="AM25">
        <v>0</v>
      </c>
      <c r="AN25">
        <v>0</v>
      </c>
      <c r="AO25">
        <v>45</v>
      </c>
      <c r="AP25">
        <v>328</v>
      </c>
      <c r="AQ25">
        <v>0</v>
      </c>
      <c r="AR25">
        <v>35</v>
      </c>
      <c r="AS25">
        <v>2955</v>
      </c>
      <c r="AT25" t="str">
        <f>VLOOKUP(C25,'参)HSコード'!$A$2:$B$3,2,FALSE)</f>
        <v>オゾン吸入器、酸素吸入器、エアゾール治療器、人工呼吸器その他の呼吸治療用機器</v>
      </c>
      <c r="AU25" t="str">
        <f>VLOOKUP(D25,'参）統計国名符号表'!$A$4:$B$285,2,FALSE)</f>
        <v>イスラエル</v>
      </c>
      <c r="AW25" t="str">
        <f t="shared" si="6"/>
        <v>イスラエル</v>
      </c>
      <c r="AX25" s="46">
        <f t="shared" si="7"/>
        <v>0.19325000000000001</v>
      </c>
      <c r="AY25" s="48">
        <f t="shared" si="8"/>
        <v>4.1904733075090293E-4</v>
      </c>
      <c r="AZ25" s="45">
        <f t="shared" si="9"/>
        <v>0.27900000000000003</v>
      </c>
      <c r="BA25" s="48">
        <f t="shared" si="10"/>
        <v>7.8229468059244682E-5</v>
      </c>
      <c r="BB25" s="47">
        <f t="shared" si="11"/>
        <v>69265.232974910396</v>
      </c>
    </row>
    <row r="26" spans="1:54">
      <c r="A26">
        <v>2</v>
      </c>
      <c r="B26">
        <v>2018</v>
      </c>
      <c r="C26" t="s">
        <v>94</v>
      </c>
      <c r="D26">
        <v>111</v>
      </c>
      <c r="E26" t="s">
        <v>92</v>
      </c>
      <c r="F26" t="s">
        <v>93</v>
      </c>
      <c r="G26">
        <v>0</v>
      </c>
      <c r="H26">
        <v>23239</v>
      </c>
      <c r="I26">
        <v>18384</v>
      </c>
      <c r="J26">
        <v>0</v>
      </c>
      <c r="K26">
        <v>0</v>
      </c>
      <c r="L26">
        <v>0</v>
      </c>
      <c r="M26">
        <v>0</v>
      </c>
      <c r="N26">
        <v>3402</v>
      </c>
      <c r="O26">
        <v>2177</v>
      </c>
      <c r="P26">
        <v>0</v>
      </c>
      <c r="Q26">
        <v>0</v>
      </c>
      <c r="R26">
        <v>0</v>
      </c>
      <c r="S26">
        <v>0</v>
      </c>
      <c r="T26">
        <v>1008</v>
      </c>
      <c r="U26">
        <v>661</v>
      </c>
      <c r="V26">
        <v>0</v>
      </c>
      <c r="W26">
        <v>0</v>
      </c>
      <c r="X26">
        <v>0</v>
      </c>
      <c r="Y26">
        <v>0</v>
      </c>
      <c r="Z26">
        <v>504</v>
      </c>
      <c r="AA26">
        <v>444</v>
      </c>
      <c r="AB26">
        <v>0</v>
      </c>
      <c r="AC26">
        <v>2520</v>
      </c>
      <c r="AD26">
        <v>1976</v>
      </c>
      <c r="AE26">
        <v>0</v>
      </c>
      <c r="AF26">
        <v>4774</v>
      </c>
      <c r="AG26">
        <v>3924</v>
      </c>
      <c r="AH26">
        <v>0</v>
      </c>
      <c r="AI26">
        <v>1008</v>
      </c>
      <c r="AJ26">
        <v>819</v>
      </c>
      <c r="AK26">
        <v>0</v>
      </c>
      <c r="AL26">
        <v>7699</v>
      </c>
      <c r="AM26">
        <v>6462</v>
      </c>
      <c r="AN26">
        <v>0</v>
      </c>
      <c r="AO26">
        <v>2324</v>
      </c>
      <c r="AP26">
        <v>1921</v>
      </c>
      <c r="AQ26">
        <v>0</v>
      </c>
      <c r="AR26">
        <v>0</v>
      </c>
      <c r="AS26">
        <v>0</v>
      </c>
      <c r="AT26" t="str">
        <f>VLOOKUP(C26,'参)HSコード'!$A$2:$B$3,2,FALSE)</f>
        <v>オゾン吸入器、酸素吸入器、エアゾール治療器、人工呼吸器その他の呼吸治療用機器</v>
      </c>
      <c r="AU26" t="str">
        <f>VLOOKUP(D26,'参）統計国名符号表'!$A$4:$B$285,2,FALSE)</f>
        <v>タイ</v>
      </c>
      <c r="AW26" t="str">
        <f t="shared" si="6"/>
        <v>タイ</v>
      </c>
      <c r="AX26" s="46">
        <f t="shared" si="7"/>
        <v>0.18384</v>
      </c>
      <c r="AY26" s="48">
        <f t="shared" si="8"/>
        <v>3.9864249047992756E-4</v>
      </c>
      <c r="AZ26" s="45">
        <f t="shared" si="9"/>
        <v>23.239000000000001</v>
      </c>
      <c r="BA26" s="48">
        <f t="shared" si="10"/>
        <v>6.5160380223254011E-3</v>
      </c>
      <c r="BB26" s="47">
        <f t="shared" si="11"/>
        <v>791.08395369852406</v>
      </c>
    </row>
    <row r="27" spans="1:54">
      <c r="A27">
        <v>2</v>
      </c>
      <c r="B27">
        <v>2018</v>
      </c>
      <c r="C27" t="s">
        <v>94</v>
      </c>
      <c r="D27">
        <v>323</v>
      </c>
      <c r="E27" t="s">
        <v>92</v>
      </c>
      <c r="F27" t="s">
        <v>93</v>
      </c>
      <c r="G27">
        <v>0</v>
      </c>
      <c r="H27">
        <v>1315</v>
      </c>
      <c r="I27">
        <v>12544</v>
      </c>
      <c r="J27">
        <v>0</v>
      </c>
      <c r="K27">
        <v>68</v>
      </c>
      <c r="L27">
        <v>1254</v>
      </c>
      <c r="M27">
        <v>0</v>
      </c>
      <c r="N27">
        <v>49</v>
      </c>
      <c r="O27">
        <v>622</v>
      </c>
      <c r="P27">
        <v>0</v>
      </c>
      <c r="Q27">
        <v>44</v>
      </c>
      <c r="R27">
        <v>948</v>
      </c>
      <c r="S27">
        <v>0</v>
      </c>
      <c r="T27">
        <v>89</v>
      </c>
      <c r="U27">
        <v>1184</v>
      </c>
      <c r="V27">
        <v>0</v>
      </c>
      <c r="W27">
        <v>99</v>
      </c>
      <c r="X27">
        <v>1030</v>
      </c>
      <c r="Y27">
        <v>0</v>
      </c>
      <c r="Z27">
        <v>19</v>
      </c>
      <c r="AA27">
        <v>472</v>
      </c>
      <c r="AB27">
        <v>0</v>
      </c>
      <c r="AC27">
        <v>240</v>
      </c>
      <c r="AD27">
        <v>1942</v>
      </c>
      <c r="AE27">
        <v>0</v>
      </c>
      <c r="AF27">
        <v>71</v>
      </c>
      <c r="AG27">
        <v>826</v>
      </c>
      <c r="AH27">
        <v>0</v>
      </c>
      <c r="AI27">
        <v>343</v>
      </c>
      <c r="AJ27">
        <v>1890</v>
      </c>
      <c r="AK27">
        <v>0</v>
      </c>
      <c r="AL27">
        <v>157</v>
      </c>
      <c r="AM27">
        <v>1304</v>
      </c>
      <c r="AN27">
        <v>0</v>
      </c>
      <c r="AO27">
        <v>0</v>
      </c>
      <c r="AP27">
        <v>0</v>
      </c>
      <c r="AQ27">
        <v>0</v>
      </c>
      <c r="AR27">
        <v>136</v>
      </c>
      <c r="AS27">
        <v>1072</v>
      </c>
      <c r="AT27" t="str">
        <f>VLOOKUP(C27,'参)HSコード'!$A$2:$B$3,2,FALSE)</f>
        <v>オゾン吸入器、酸素吸入器、エアゾール治療器、人工呼吸器その他の呼吸治療用機器</v>
      </c>
      <c r="AU27" t="str">
        <f>VLOOKUP(D27,'参）統計国名符号表'!$A$4:$B$285,2,FALSE)</f>
        <v>ドミニカ共和国</v>
      </c>
      <c r="AW27" t="str">
        <f t="shared" si="6"/>
        <v>ドミニカ共和国</v>
      </c>
      <c r="AX27" s="46">
        <f t="shared" si="7"/>
        <v>0.12544</v>
      </c>
      <c r="AY27" s="48">
        <f t="shared" si="8"/>
        <v>2.720067123901333E-4</v>
      </c>
      <c r="AZ27" s="45">
        <f t="shared" si="9"/>
        <v>1.3149999999999999</v>
      </c>
      <c r="BA27" s="48">
        <f t="shared" si="10"/>
        <v>3.6871595160540047E-4</v>
      </c>
      <c r="BB27" s="47">
        <f t="shared" si="11"/>
        <v>9539.1634980988583</v>
      </c>
    </row>
    <row r="28" spans="1:54">
      <c r="A28">
        <v>2</v>
      </c>
      <c r="B28">
        <v>2018</v>
      </c>
      <c r="C28" t="s">
        <v>94</v>
      </c>
      <c r="D28">
        <v>231</v>
      </c>
      <c r="E28" t="s">
        <v>92</v>
      </c>
      <c r="F28" t="s">
        <v>93</v>
      </c>
      <c r="G28">
        <v>0</v>
      </c>
      <c r="H28">
        <v>758</v>
      </c>
      <c r="I28">
        <v>9474</v>
      </c>
      <c r="J28">
        <v>0</v>
      </c>
      <c r="K28">
        <v>3</v>
      </c>
      <c r="L28">
        <v>212</v>
      </c>
      <c r="M28">
        <v>0</v>
      </c>
      <c r="N28">
        <v>107</v>
      </c>
      <c r="O28">
        <v>1084</v>
      </c>
      <c r="P28">
        <v>0</v>
      </c>
      <c r="Q28">
        <v>6</v>
      </c>
      <c r="R28">
        <v>231</v>
      </c>
      <c r="S28">
        <v>0</v>
      </c>
      <c r="T28">
        <v>0</v>
      </c>
      <c r="U28">
        <v>0</v>
      </c>
      <c r="V28">
        <v>0</v>
      </c>
      <c r="W28">
        <v>72</v>
      </c>
      <c r="X28">
        <v>1285</v>
      </c>
      <c r="Y28">
        <v>0</v>
      </c>
      <c r="Z28">
        <v>123</v>
      </c>
      <c r="AA28">
        <v>1256</v>
      </c>
      <c r="AB28">
        <v>0</v>
      </c>
      <c r="AC28">
        <v>54</v>
      </c>
      <c r="AD28">
        <v>647</v>
      </c>
      <c r="AE28">
        <v>0</v>
      </c>
      <c r="AF28">
        <v>0</v>
      </c>
      <c r="AG28">
        <v>0</v>
      </c>
      <c r="AH28">
        <v>0</v>
      </c>
      <c r="AI28">
        <v>49</v>
      </c>
      <c r="AJ28">
        <v>436</v>
      </c>
      <c r="AK28">
        <v>0</v>
      </c>
      <c r="AL28">
        <v>207</v>
      </c>
      <c r="AM28">
        <v>2591</v>
      </c>
      <c r="AN28">
        <v>0</v>
      </c>
      <c r="AO28">
        <v>5</v>
      </c>
      <c r="AP28">
        <v>218</v>
      </c>
      <c r="AQ28">
        <v>0</v>
      </c>
      <c r="AR28">
        <v>132</v>
      </c>
      <c r="AS28">
        <v>1514</v>
      </c>
      <c r="AT28" t="str">
        <f>VLOOKUP(C28,'参)HSコード'!$A$2:$B$3,2,FALSE)</f>
        <v>オゾン吸入器、酸素吸入器、エアゾール治療器、人工呼吸器その他の呼吸治療用機器</v>
      </c>
      <c r="AU28" t="str">
        <f>VLOOKUP(D28,'参）統計国名符号表'!$A$4:$B$285,2,FALSE)</f>
        <v>ルーマニア</v>
      </c>
      <c r="AW28" t="str">
        <f t="shared" si="6"/>
        <v>ルーマニア</v>
      </c>
      <c r="AX28" s="46">
        <f t="shared" si="7"/>
        <v>9.4740000000000005E-2</v>
      </c>
      <c r="AY28" s="48">
        <f t="shared" si="8"/>
        <v>2.054361920586833E-4</v>
      </c>
      <c r="AZ28" s="45">
        <f t="shared" si="9"/>
        <v>0.75800000000000001</v>
      </c>
      <c r="BA28" s="48">
        <f t="shared" si="10"/>
        <v>2.1253740784554645E-4</v>
      </c>
      <c r="BB28" s="47">
        <f t="shared" si="11"/>
        <v>12498.680738786281</v>
      </c>
    </row>
    <row r="29" spans="1:54">
      <c r="A29">
        <v>2</v>
      </c>
      <c r="B29">
        <v>2018</v>
      </c>
      <c r="C29" t="s">
        <v>94</v>
      </c>
      <c r="D29">
        <v>207</v>
      </c>
      <c r="E29" t="s">
        <v>92</v>
      </c>
      <c r="F29" t="s">
        <v>93</v>
      </c>
      <c r="G29">
        <v>0</v>
      </c>
      <c r="H29">
        <v>2132</v>
      </c>
      <c r="I29">
        <v>5520</v>
      </c>
      <c r="J29">
        <v>0</v>
      </c>
      <c r="K29">
        <v>24</v>
      </c>
      <c r="L29">
        <v>505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402</v>
      </c>
      <c r="X29">
        <v>938</v>
      </c>
      <c r="Y29">
        <v>0</v>
      </c>
      <c r="Z29">
        <v>548</v>
      </c>
      <c r="AA29">
        <v>1373</v>
      </c>
      <c r="AB29">
        <v>0</v>
      </c>
      <c r="AC29">
        <v>0</v>
      </c>
      <c r="AD29">
        <v>0</v>
      </c>
      <c r="AE29">
        <v>0</v>
      </c>
      <c r="AF29">
        <v>408</v>
      </c>
      <c r="AG29">
        <v>1079</v>
      </c>
      <c r="AH29">
        <v>0</v>
      </c>
      <c r="AI29">
        <v>0</v>
      </c>
      <c r="AJ29">
        <v>0</v>
      </c>
      <c r="AK29">
        <v>0</v>
      </c>
      <c r="AL29">
        <v>750</v>
      </c>
      <c r="AM29">
        <v>1625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 t="str">
        <f>VLOOKUP(C29,'参)HSコード'!$A$2:$B$3,2,FALSE)</f>
        <v>オゾン吸入器、酸素吸入器、エアゾール治療器、人工呼吸器その他の呼吸治療用機器</v>
      </c>
      <c r="AU29" t="str">
        <f>VLOOKUP(D29,'参）統計国名符号表'!$A$4:$B$285,2,FALSE)</f>
        <v>オランダ</v>
      </c>
      <c r="AW29" t="str">
        <f t="shared" si="6"/>
        <v>オランダ</v>
      </c>
      <c r="AX29" s="46">
        <f t="shared" si="7"/>
        <v>5.5199999999999999E-2</v>
      </c>
      <c r="AY29" s="48">
        <f t="shared" si="8"/>
        <v>1.1969683134514796E-4</v>
      </c>
      <c r="AZ29" s="45">
        <f t="shared" si="9"/>
        <v>2.1320000000000001</v>
      </c>
      <c r="BA29" s="48">
        <f t="shared" si="10"/>
        <v>5.9779650861042889E-4</v>
      </c>
      <c r="BB29" s="47">
        <f t="shared" si="11"/>
        <v>2589.1181988742965</v>
      </c>
    </row>
    <row r="30" spans="1:54">
      <c r="A30">
        <v>2</v>
      </c>
      <c r="B30">
        <v>2018</v>
      </c>
      <c r="C30" t="s">
        <v>94</v>
      </c>
      <c r="D30">
        <v>118</v>
      </c>
      <c r="E30" t="s">
        <v>92</v>
      </c>
      <c r="F30" t="s">
        <v>93</v>
      </c>
      <c r="G30">
        <v>0</v>
      </c>
      <c r="H30">
        <v>143</v>
      </c>
      <c r="I30">
        <v>3745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143</v>
      </c>
      <c r="AS30">
        <v>3745</v>
      </c>
      <c r="AT30" t="str">
        <f>VLOOKUP(C30,'参)HSコード'!$A$2:$B$3,2,FALSE)</f>
        <v>オゾン吸入器、酸素吸入器、エアゾール治療器、人工呼吸器その他の呼吸治療用機器</v>
      </c>
      <c r="AU30" t="str">
        <f>VLOOKUP(D30,'参）統計国名符号表'!$A$4:$B$285,2,FALSE)</f>
        <v>インドネシア</v>
      </c>
      <c r="AW30" t="str">
        <f t="shared" si="6"/>
        <v>インドネシア</v>
      </c>
      <c r="AX30" s="46">
        <f t="shared" si="7"/>
        <v>3.7449999999999997E-2</v>
      </c>
      <c r="AY30" s="48">
        <f t="shared" si="8"/>
        <v>8.120736112093823E-5</v>
      </c>
      <c r="AZ30" s="45">
        <f t="shared" si="9"/>
        <v>0.14299999999999999</v>
      </c>
      <c r="BA30" s="48">
        <f t="shared" si="10"/>
        <v>4.0096107284845833E-5</v>
      </c>
      <c r="BB30" s="47">
        <f t="shared" si="11"/>
        <v>26188.811188811189</v>
      </c>
    </row>
    <row r="31" spans="1:54">
      <c r="A31">
        <v>2</v>
      </c>
      <c r="B31">
        <v>2018</v>
      </c>
      <c r="C31" t="s">
        <v>94</v>
      </c>
      <c r="D31">
        <v>235</v>
      </c>
      <c r="E31" t="s">
        <v>92</v>
      </c>
      <c r="F31" t="s">
        <v>93</v>
      </c>
      <c r="G31">
        <v>0</v>
      </c>
      <c r="H31">
        <v>636</v>
      </c>
      <c r="I31">
        <v>3644</v>
      </c>
      <c r="J31">
        <v>0</v>
      </c>
      <c r="K31">
        <v>115</v>
      </c>
      <c r="L31">
        <v>760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103</v>
      </c>
      <c r="X31">
        <v>584</v>
      </c>
      <c r="Y31">
        <v>0</v>
      </c>
      <c r="Z31">
        <v>300</v>
      </c>
      <c r="AA31">
        <v>1637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118</v>
      </c>
      <c r="AM31">
        <v>663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 t="str">
        <f>VLOOKUP(C31,'参)HSコード'!$A$2:$B$3,2,FALSE)</f>
        <v>オゾン吸入器、酸素吸入器、エアゾール治療器、人工呼吸器その他の呼吸治療用機器</v>
      </c>
      <c r="AU31" t="str">
        <f>VLOOKUP(D31,'参）統計国名符号表'!$A$4:$B$285,2,FALSE)</f>
        <v>エストニア</v>
      </c>
      <c r="AW31" t="str">
        <f t="shared" si="6"/>
        <v>エストニア</v>
      </c>
      <c r="AX31" s="46">
        <f t="shared" si="7"/>
        <v>3.644E-2</v>
      </c>
      <c r="AY31" s="48">
        <f t="shared" si="8"/>
        <v>7.9017256054659266E-5</v>
      </c>
      <c r="AZ31" s="45">
        <f t="shared" si="9"/>
        <v>0.63600000000000001</v>
      </c>
      <c r="BA31" s="48">
        <f t="shared" si="10"/>
        <v>1.7832954009204161E-4</v>
      </c>
      <c r="BB31" s="47">
        <f t="shared" si="11"/>
        <v>5729.5597484276732</v>
      </c>
    </row>
    <row r="32" spans="1:54">
      <c r="A32">
        <v>2</v>
      </c>
      <c r="B32">
        <v>2018</v>
      </c>
      <c r="C32" t="s">
        <v>94</v>
      </c>
      <c r="D32">
        <v>234</v>
      </c>
      <c r="E32" t="s">
        <v>92</v>
      </c>
      <c r="F32" t="s">
        <v>93</v>
      </c>
      <c r="G32">
        <v>0</v>
      </c>
      <c r="H32">
        <v>229</v>
      </c>
      <c r="I32">
        <v>2810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25</v>
      </c>
      <c r="X32">
        <v>709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170</v>
      </c>
      <c r="AG32">
        <v>1170</v>
      </c>
      <c r="AH32">
        <v>0</v>
      </c>
      <c r="AI32">
        <v>8</v>
      </c>
      <c r="AJ32">
        <v>310</v>
      </c>
      <c r="AK32">
        <v>0</v>
      </c>
      <c r="AL32">
        <v>0</v>
      </c>
      <c r="AM32">
        <v>0</v>
      </c>
      <c r="AN32">
        <v>0</v>
      </c>
      <c r="AO32">
        <v>20</v>
      </c>
      <c r="AP32">
        <v>405</v>
      </c>
      <c r="AQ32">
        <v>0</v>
      </c>
      <c r="AR32">
        <v>6</v>
      </c>
      <c r="AS32">
        <v>216</v>
      </c>
      <c r="AT32" t="str">
        <f>VLOOKUP(C32,'参)HSコード'!$A$2:$B$3,2,FALSE)</f>
        <v>オゾン吸入器、酸素吸入器、エアゾール治療器、人工呼吸器その他の呼吸治療用機器</v>
      </c>
      <c r="AU32" t="str">
        <f>VLOOKUP(D32,'参）統計国名符号表'!$A$4:$B$285,2,FALSE)</f>
        <v>トルコ</v>
      </c>
      <c r="AW32" t="str">
        <f t="shared" si="6"/>
        <v>トルコ</v>
      </c>
      <c r="AX32" s="46">
        <f t="shared" si="7"/>
        <v>2.81E-2</v>
      </c>
      <c r="AY32" s="48">
        <f t="shared" si="8"/>
        <v>6.0932626101424956E-5</v>
      </c>
      <c r="AZ32" s="45">
        <f t="shared" si="9"/>
        <v>0.22900000000000001</v>
      </c>
      <c r="BA32" s="48">
        <f t="shared" si="10"/>
        <v>6.4209850127480396E-5</v>
      </c>
      <c r="BB32" s="47">
        <f t="shared" si="11"/>
        <v>12270.742358078604</v>
      </c>
    </row>
    <row r="33" spans="1:54">
      <c r="A33">
        <v>2</v>
      </c>
      <c r="B33">
        <v>2018</v>
      </c>
      <c r="C33" t="s">
        <v>94</v>
      </c>
      <c r="D33">
        <v>410</v>
      </c>
      <c r="E33" t="s">
        <v>92</v>
      </c>
      <c r="F33" t="s">
        <v>93</v>
      </c>
      <c r="G33">
        <v>0</v>
      </c>
      <c r="H33">
        <v>518</v>
      </c>
      <c r="I33">
        <v>2418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518</v>
      </c>
      <c r="AD33">
        <v>2418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 t="str">
        <f>VLOOKUP(C33,'参)HSコード'!$A$2:$B$3,2,FALSE)</f>
        <v>オゾン吸入器、酸素吸入器、エアゾール治療器、人工呼吸器その他の呼吸治療用機器</v>
      </c>
      <c r="AU33" t="str">
        <f>VLOOKUP(D33,'参）統計国名符号表'!$A$4:$B$285,2,FALSE)</f>
        <v>ブラジル</v>
      </c>
      <c r="AW33" t="str">
        <f t="shared" si="6"/>
        <v>ブラジル</v>
      </c>
      <c r="AX33" s="46">
        <f t="shared" si="7"/>
        <v>2.418E-2</v>
      </c>
      <c r="AY33" s="48">
        <f t="shared" si="8"/>
        <v>5.2432416339233287E-5</v>
      </c>
      <c r="AZ33" s="45">
        <f t="shared" si="9"/>
        <v>0.51800000000000002</v>
      </c>
      <c r="BA33" s="48">
        <f t="shared" si="10"/>
        <v>1.4524324177307794E-4</v>
      </c>
      <c r="BB33" s="47">
        <f t="shared" si="11"/>
        <v>4667.9536679536686</v>
      </c>
    </row>
    <row r="34" spans="1:54">
      <c r="A34">
        <v>2</v>
      </c>
      <c r="B34">
        <v>2018</v>
      </c>
      <c r="C34" t="s">
        <v>94</v>
      </c>
      <c r="D34">
        <v>225</v>
      </c>
      <c r="E34" t="s">
        <v>92</v>
      </c>
      <c r="F34" t="s">
        <v>93</v>
      </c>
      <c r="G34">
        <v>0</v>
      </c>
      <c r="H34">
        <v>50</v>
      </c>
      <c r="I34">
        <v>1167</v>
      </c>
      <c r="J34">
        <v>0</v>
      </c>
      <c r="K34">
        <v>0</v>
      </c>
      <c r="L34">
        <v>0</v>
      </c>
      <c r="M34">
        <v>0</v>
      </c>
      <c r="N34">
        <v>50</v>
      </c>
      <c r="O34">
        <v>1167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 t="str">
        <f>VLOOKUP(C34,'参)HSコード'!$A$2:$B$3,2,FALSE)</f>
        <v>オゾン吸入器、酸素吸入器、エアゾール治療器、人工呼吸器その他の呼吸治療用機器</v>
      </c>
      <c r="AU34" t="str">
        <f>VLOOKUP(D34,'参）統計国名符号表'!$A$4:$B$285,2,FALSE)</f>
        <v>オーストリア</v>
      </c>
      <c r="AW34" t="str">
        <f t="shared" si="6"/>
        <v>オーストリア</v>
      </c>
      <c r="AX34" s="46">
        <f t="shared" si="7"/>
        <v>1.167E-2</v>
      </c>
      <c r="AY34" s="48">
        <f t="shared" si="8"/>
        <v>2.5305471409381822E-5</v>
      </c>
      <c r="AZ34" s="45">
        <f t="shared" si="9"/>
        <v>0.05</v>
      </c>
      <c r="BA34" s="48">
        <f t="shared" si="10"/>
        <v>1.4019617931764279E-5</v>
      </c>
      <c r="BB34" s="47">
        <f t="shared" si="11"/>
        <v>23340</v>
      </c>
    </row>
    <row r="35" spans="1:54">
      <c r="A35">
        <v>2</v>
      </c>
      <c r="B35">
        <v>2018</v>
      </c>
      <c r="C35" t="s">
        <v>94</v>
      </c>
      <c r="D35">
        <v>202</v>
      </c>
      <c r="E35" t="s">
        <v>92</v>
      </c>
      <c r="F35" t="s">
        <v>93</v>
      </c>
      <c r="G35">
        <v>0</v>
      </c>
      <c r="H35">
        <v>191</v>
      </c>
      <c r="I35">
        <v>1115</v>
      </c>
      <c r="J35">
        <v>0</v>
      </c>
      <c r="K35">
        <v>32</v>
      </c>
      <c r="L35">
        <v>253</v>
      </c>
      <c r="M35">
        <v>0</v>
      </c>
      <c r="N35">
        <v>80</v>
      </c>
      <c r="O35">
        <v>615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79</v>
      </c>
      <c r="X35">
        <v>247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 t="str">
        <f>VLOOKUP(C35,'参)HSコード'!$A$2:$B$3,2,FALSE)</f>
        <v>オゾン吸入器、酸素吸入器、エアゾール治療器、人工呼吸器その他の呼吸治療用機器</v>
      </c>
      <c r="AU35" t="str">
        <f>VLOOKUP(D35,'参）統計国名符号表'!$A$4:$B$285,2,FALSE)</f>
        <v>ノルウェー</v>
      </c>
      <c r="AW35" t="str">
        <f t="shared" si="6"/>
        <v>ノルウェー</v>
      </c>
      <c r="AX35" s="46">
        <f t="shared" si="7"/>
        <v>1.115E-2</v>
      </c>
      <c r="AY35" s="48">
        <f t="shared" si="8"/>
        <v>2.4177892563376805E-5</v>
      </c>
      <c r="AZ35" s="45">
        <f t="shared" si="9"/>
        <v>0.191</v>
      </c>
      <c r="BA35" s="48">
        <f t="shared" si="10"/>
        <v>5.3554940499339543E-5</v>
      </c>
      <c r="BB35" s="47">
        <f t="shared" si="11"/>
        <v>5837.6963350785336</v>
      </c>
    </row>
    <row r="36" spans="1:54">
      <c r="A36">
        <v>2</v>
      </c>
      <c r="B36">
        <v>2018</v>
      </c>
      <c r="C36" t="s">
        <v>94</v>
      </c>
      <c r="D36">
        <v>204</v>
      </c>
      <c r="E36" t="s">
        <v>92</v>
      </c>
      <c r="F36" t="s">
        <v>93</v>
      </c>
      <c r="G36">
        <v>0</v>
      </c>
      <c r="H36">
        <v>40</v>
      </c>
      <c r="I36">
        <v>778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34</v>
      </c>
      <c r="AA36">
        <v>556</v>
      </c>
      <c r="AB36">
        <v>0</v>
      </c>
      <c r="AC36">
        <v>6</v>
      </c>
      <c r="AD36">
        <v>222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 t="str">
        <f>VLOOKUP(C36,'参)HSコード'!$A$2:$B$3,2,FALSE)</f>
        <v>オゾン吸入器、酸素吸入器、エアゾール治療器、人工呼吸器その他の呼吸治療用機器</v>
      </c>
      <c r="AU36" t="str">
        <f>VLOOKUP(D36,'参）統計国名符号表'!$A$4:$B$285,2,FALSE)</f>
        <v>デンマーク</v>
      </c>
      <c r="AW36" t="str">
        <f t="shared" si="6"/>
        <v>デンマーク</v>
      </c>
      <c r="AX36" s="46">
        <f t="shared" si="7"/>
        <v>7.7799999999999996E-3</v>
      </c>
      <c r="AY36" s="48">
        <f t="shared" si="8"/>
        <v>1.6870314272921214E-5</v>
      </c>
      <c r="AZ36" s="45">
        <f t="shared" si="9"/>
        <v>0.04</v>
      </c>
      <c r="BA36" s="48">
        <f t="shared" si="10"/>
        <v>1.1215694345411422E-5</v>
      </c>
      <c r="BB36" s="47">
        <f t="shared" si="11"/>
        <v>19450</v>
      </c>
    </row>
    <row r="37" spans="1:54">
      <c r="A37">
        <v>2</v>
      </c>
      <c r="B37">
        <v>2018</v>
      </c>
      <c r="C37" t="s">
        <v>94</v>
      </c>
      <c r="D37">
        <v>124</v>
      </c>
      <c r="E37" t="s">
        <v>92</v>
      </c>
      <c r="F37" t="s">
        <v>93</v>
      </c>
      <c r="G37">
        <v>0</v>
      </c>
      <c r="H37">
        <v>54</v>
      </c>
      <c r="I37">
        <v>675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54</v>
      </c>
      <c r="AS37">
        <v>675</v>
      </c>
      <c r="AT37" t="str">
        <f>VLOOKUP(C37,'参)HSコード'!$A$2:$B$3,2,FALSE)</f>
        <v>オゾン吸入器、酸素吸入器、エアゾール治療器、人工呼吸器その他の呼吸治療用機器</v>
      </c>
      <c r="AU37" t="str">
        <f>VLOOKUP(D37,'参）統計国名符号表'!$A$4:$B$285,2,FALSE)</f>
        <v>パキスタン</v>
      </c>
      <c r="AW37" t="str">
        <f t="shared" si="6"/>
        <v>パキスタン</v>
      </c>
      <c r="AX37" s="46">
        <f t="shared" si="7"/>
        <v>6.7499999999999999E-3</v>
      </c>
      <c r="AY37" s="48">
        <f t="shared" si="8"/>
        <v>1.46368407894882E-5</v>
      </c>
      <c r="AZ37" s="45">
        <f t="shared" si="9"/>
        <v>5.3999999999999999E-2</v>
      </c>
      <c r="BA37" s="48">
        <f t="shared" si="10"/>
        <v>1.514118736630542E-5</v>
      </c>
      <c r="BB37" s="47">
        <f t="shared" si="11"/>
        <v>12500</v>
      </c>
    </row>
    <row r="38" spans="1:54">
      <c r="A38">
        <v>2</v>
      </c>
      <c r="B38">
        <v>2018</v>
      </c>
      <c r="C38" t="s">
        <v>94</v>
      </c>
      <c r="D38">
        <v>123</v>
      </c>
      <c r="E38" t="s">
        <v>92</v>
      </c>
      <c r="F38" t="s">
        <v>93</v>
      </c>
      <c r="G38">
        <v>0</v>
      </c>
      <c r="H38">
        <v>4</v>
      </c>
      <c r="I38">
        <v>510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4</v>
      </c>
      <c r="R38">
        <v>510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 t="str">
        <f>VLOOKUP(C38,'参)HSコード'!$A$2:$B$3,2,FALSE)</f>
        <v>オゾン吸入器、酸素吸入器、エアゾール治療器、人工呼吸器その他の呼吸治療用機器</v>
      </c>
      <c r="AU38" t="str">
        <f>VLOOKUP(D38,'参）統計国名符号表'!$A$4:$B$285,2,FALSE)</f>
        <v>インド</v>
      </c>
      <c r="AW38" t="str">
        <f t="shared" si="6"/>
        <v>インド</v>
      </c>
      <c r="AX38" s="46">
        <f t="shared" si="7"/>
        <v>5.1000000000000004E-3</v>
      </c>
      <c r="AY38" s="48">
        <f t="shared" si="8"/>
        <v>1.1058946374279974E-5</v>
      </c>
      <c r="AZ38" s="45">
        <f t="shared" si="9"/>
        <v>4.0000000000000001E-3</v>
      </c>
      <c r="BA38" s="48">
        <f t="shared" si="10"/>
        <v>1.1215694345411423E-6</v>
      </c>
      <c r="BB38" s="47">
        <f t="shared" si="11"/>
        <v>127500</v>
      </c>
    </row>
    <row r="39" spans="1:54">
      <c r="AX39" s="46">
        <f>SUM(AX2:AX38)</f>
        <v>461.16509000000019</v>
      </c>
      <c r="AY39" s="46"/>
      <c r="AZ39" s="45">
        <f>SUM(AZ2:AZ38)</f>
        <v>3566.4309999999996</v>
      </c>
      <c r="BB39" s="47">
        <f>AVERAGE(BB2:BB38)</f>
        <v>20302.947472595879</v>
      </c>
    </row>
  </sheetData>
  <autoFilter ref="A1:BD1" xr:uid="{EF3C2F10-6E05-984F-A6CD-5DF5E982BB13}">
    <sortState xmlns:xlrd2="http://schemas.microsoft.com/office/spreadsheetml/2017/richdata2" ref="A2:BD38">
      <sortCondition descending="1" ref="I1:I38"/>
    </sortState>
  </autoFilter>
  <phoneticPr fontId="3"/>
  <hyperlinks>
    <hyperlink ref="BD1" r:id="rId1" xr:uid="{AA45DC2A-2BF1-114B-BDA1-C9BF871DEC5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E48E9-3B92-8148-8EBF-CC57107B1FA9}">
  <dimension ref="A1:AW24"/>
  <sheetViews>
    <sheetView workbookViewId="0">
      <selection activeCell="D35" sqref="D35"/>
    </sheetView>
  </sheetViews>
  <sheetFormatPr baseColWidth="10" defaultRowHeight="20"/>
  <cols>
    <col min="4" max="4" width="51.85546875" customWidth="1"/>
    <col min="9" max="10" width="14" bestFit="1" customWidth="1"/>
  </cols>
  <sheetData>
    <row r="1" spans="1:49">
      <c r="A1" t="s">
        <v>47</v>
      </c>
      <c r="B1" t="s">
        <v>48</v>
      </c>
      <c r="C1" t="s">
        <v>49</v>
      </c>
      <c r="E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83</v>
      </c>
      <c r="AN1" t="s">
        <v>84</v>
      </c>
      <c r="AO1" t="s">
        <v>85</v>
      </c>
      <c r="AP1" t="s">
        <v>86</v>
      </c>
      <c r="AQ1" t="s">
        <v>87</v>
      </c>
      <c r="AR1" t="s">
        <v>88</v>
      </c>
      <c r="AS1" t="s">
        <v>89</v>
      </c>
      <c r="AT1" t="s">
        <v>90</v>
      </c>
      <c r="AU1" t="s">
        <v>91</v>
      </c>
      <c r="AW1" s="25" t="s">
        <v>440</v>
      </c>
    </row>
    <row r="2" spans="1:49">
      <c r="A2">
        <v>2</v>
      </c>
      <c r="B2">
        <v>2018</v>
      </c>
      <c r="C2" t="s">
        <v>95</v>
      </c>
      <c r="D2" t="str">
        <f>VLOOKUP(C2,'参)HSコード'!$A$2:$B$3,2,FALSE)</f>
        <v xml:space="preserve">その他の呼吸用機器及びガスマスク(機械式部分及び交換式フィルターのいずれも有しな い保護用マスクを除く。) </v>
      </c>
      <c r="E2">
        <v>103</v>
      </c>
      <c r="F2" t="str">
        <f>VLOOKUP(E2,'参）統計国名符号表'!$A$4:$B$285,2,FALSE)</f>
        <v>大韓民国</v>
      </c>
      <c r="G2" t="s">
        <v>92</v>
      </c>
      <c r="H2" t="s">
        <v>93</v>
      </c>
      <c r="I2">
        <v>0</v>
      </c>
      <c r="J2">
        <v>36760</v>
      </c>
      <c r="K2">
        <v>80511</v>
      </c>
      <c r="L2">
        <v>0</v>
      </c>
      <c r="M2">
        <v>766</v>
      </c>
      <c r="N2">
        <v>5692</v>
      </c>
      <c r="O2">
        <v>0</v>
      </c>
      <c r="P2">
        <v>2566</v>
      </c>
      <c r="Q2">
        <v>5430</v>
      </c>
      <c r="R2">
        <v>0</v>
      </c>
      <c r="S2">
        <v>3631</v>
      </c>
      <c r="T2">
        <v>8670</v>
      </c>
      <c r="U2">
        <v>0</v>
      </c>
      <c r="V2">
        <v>3129</v>
      </c>
      <c r="W2">
        <v>6011</v>
      </c>
      <c r="X2">
        <v>0</v>
      </c>
      <c r="Y2">
        <v>4248</v>
      </c>
      <c r="Z2">
        <v>6688</v>
      </c>
      <c r="AA2">
        <v>0</v>
      </c>
      <c r="AB2">
        <v>866</v>
      </c>
      <c r="AC2">
        <v>2760</v>
      </c>
      <c r="AD2">
        <v>0</v>
      </c>
      <c r="AE2">
        <v>3216</v>
      </c>
      <c r="AF2">
        <v>6638</v>
      </c>
      <c r="AG2">
        <v>0</v>
      </c>
      <c r="AH2">
        <v>1972</v>
      </c>
      <c r="AI2">
        <v>3979</v>
      </c>
      <c r="AJ2">
        <v>0</v>
      </c>
      <c r="AK2">
        <v>5248</v>
      </c>
      <c r="AL2">
        <v>12597</v>
      </c>
      <c r="AM2">
        <v>0</v>
      </c>
      <c r="AN2">
        <v>3256</v>
      </c>
      <c r="AO2">
        <v>6692</v>
      </c>
      <c r="AP2">
        <v>0</v>
      </c>
      <c r="AQ2">
        <v>4963</v>
      </c>
      <c r="AR2">
        <v>8278</v>
      </c>
      <c r="AS2">
        <v>0</v>
      </c>
      <c r="AT2">
        <v>2899</v>
      </c>
      <c r="AU2">
        <v>7076</v>
      </c>
    </row>
    <row r="3" spans="1:49">
      <c r="A3">
        <v>2</v>
      </c>
      <c r="B3">
        <v>2018</v>
      </c>
      <c r="C3" t="s">
        <v>95</v>
      </c>
      <c r="D3" t="str">
        <f>VLOOKUP(C3,'参)HSコード'!$A$2:$B$3,2,FALSE)</f>
        <v xml:space="preserve">その他の呼吸用機器及びガスマスク(機械式部分及び交換式フィルターのいずれも有しな い保護用マスクを除く。) </v>
      </c>
      <c r="E3">
        <v>105</v>
      </c>
      <c r="F3" t="str">
        <f>VLOOKUP(E3,'参）統計国名符号表'!$A$4:$B$285,2,FALSE)</f>
        <v>中華人民共和国</v>
      </c>
      <c r="G3" t="s">
        <v>92</v>
      </c>
      <c r="H3" t="s">
        <v>93</v>
      </c>
      <c r="I3">
        <v>0</v>
      </c>
      <c r="J3">
        <v>24323</v>
      </c>
      <c r="K3">
        <v>67320</v>
      </c>
      <c r="L3">
        <v>0</v>
      </c>
      <c r="M3">
        <v>606</v>
      </c>
      <c r="N3">
        <v>2147</v>
      </c>
      <c r="O3">
        <v>0</v>
      </c>
      <c r="P3">
        <v>1935</v>
      </c>
      <c r="Q3">
        <v>4284</v>
      </c>
      <c r="R3">
        <v>0</v>
      </c>
      <c r="S3">
        <v>1368</v>
      </c>
      <c r="T3">
        <v>3725</v>
      </c>
      <c r="U3">
        <v>0</v>
      </c>
      <c r="V3">
        <v>1428</v>
      </c>
      <c r="W3">
        <v>3458</v>
      </c>
      <c r="X3">
        <v>0</v>
      </c>
      <c r="Y3">
        <v>3861</v>
      </c>
      <c r="Z3">
        <v>7289</v>
      </c>
      <c r="AA3">
        <v>0</v>
      </c>
      <c r="AB3">
        <v>1338</v>
      </c>
      <c r="AC3">
        <v>2759</v>
      </c>
      <c r="AD3">
        <v>0</v>
      </c>
      <c r="AE3">
        <v>1865</v>
      </c>
      <c r="AF3">
        <v>3221</v>
      </c>
      <c r="AG3">
        <v>0</v>
      </c>
      <c r="AH3">
        <v>1314</v>
      </c>
      <c r="AI3">
        <v>2976</v>
      </c>
      <c r="AJ3">
        <v>0</v>
      </c>
      <c r="AK3">
        <v>1263</v>
      </c>
      <c r="AL3">
        <v>3255</v>
      </c>
      <c r="AM3">
        <v>0</v>
      </c>
      <c r="AN3">
        <v>3884</v>
      </c>
      <c r="AO3">
        <v>5899</v>
      </c>
      <c r="AP3">
        <v>0</v>
      </c>
      <c r="AQ3">
        <v>517</v>
      </c>
      <c r="AR3">
        <v>1388</v>
      </c>
      <c r="AS3">
        <v>0</v>
      </c>
      <c r="AT3">
        <v>4944</v>
      </c>
      <c r="AU3">
        <v>26919</v>
      </c>
    </row>
    <row r="4" spans="1:49">
      <c r="A4">
        <v>2</v>
      </c>
      <c r="B4">
        <v>2018</v>
      </c>
      <c r="C4" t="s">
        <v>95</v>
      </c>
      <c r="D4" t="str">
        <f>VLOOKUP(C4,'参)HSコード'!$A$2:$B$3,2,FALSE)</f>
        <v xml:space="preserve">その他の呼吸用機器及びガスマスク(機械式部分及び交換式フィルターのいずれも有しな い保護用マスクを除く。) </v>
      </c>
      <c r="E4">
        <v>106</v>
      </c>
      <c r="F4" t="str">
        <f>VLOOKUP(E4,'参）統計国名符号表'!$A$4:$B$285,2,FALSE)</f>
        <v>台湾</v>
      </c>
      <c r="G4" t="s">
        <v>92</v>
      </c>
      <c r="H4" t="s">
        <v>93</v>
      </c>
      <c r="I4">
        <v>0</v>
      </c>
      <c r="J4">
        <v>14979</v>
      </c>
      <c r="K4">
        <v>72246</v>
      </c>
      <c r="L4">
        <v>0</v>
      </c>
      <c r="M4">
        <v>1131</v>
      </c>
      <c r="N4">
        <v>4436</v>
      </c>
      <c r="O4">
        <v>0</v>
      </c>
      <c r="P4">
        <v>507</v>
      </c>
      <c r="Q4">
        <v>10175</v>
      </c>
      <c r="R4">
        <v>0</v>
      </c>
      <c r="S4">
        <v>210</v>
      </c>
      <c r="T4">
        <v>735</v>
      </c>
      <c r="U4">
        <v>0</v>
      </c>
      <c r="V4">
        <v>801</v>
      </c>
      <c r="W4">
        <v>1168</v>
      </c>
      <c r="X4">
        <v>0</v>
      </c>
      <c r="Y4">
        <v>363</v>
      </c>
      <c r="Z4">
        <v>1890</v>
      </c>
      <c r="AA4">
        <v>0</v>
      </c>
      <c r="AB4">
        <v>816</v>
      </c>
      <c r="AC4">
        <v>1384</v>
      </c>
      <c r="AD4">
        <v>0</v>
      </c>
      <c r="AE4">
        <v>369</v>
      </c>
      <c r="AF4">
        <v>1578</v>
      </c>
      <c r="AG4">
        <v>0</v>
      </c>
      <c r="AH4">
        <v>2851</v>
      </c>
      <c r="AI4">
        <v>16099</v>
      </c>
      <c r="AJ4">
        <v>0</v>
      </c>
      <c r="AK4">
        <v>2168</v>
      </c>
      <c r="AL4">
        <v>7457</v>
      </c>
      <c r="AM4">
        <v>0</v>
      </c>
      <c r="AN4">
        <v>89</v>
      </c>
      <c r="AO4">
        <v>1567</v>
      </c>
      <c r="AP4">
        <v>0</v>
      </c>
      <c r="AQ4">
        <v>3243</v>
      </c>
      <c r="AR4">
        <v>8431</v>
      </c>
      <c r="AS4">
        <v>0</v>
      </c>
      <c r="AT4">
        <v>2431</v>
      </c>
      <c r="AU4">
        <v>17326</v>
      </c>
    </row>
    <row r="5" spans="1:49">
      <c r="A5">
        <v>2</v>
      </c>
      <c r="B5">
        <v>2018</v>
      </c>
      <c r="C5" t="s">
        <v>95</v>
      </c>
      <c r="D5" t="str">
        <f>VLOOKUP(C5,'参)HSコード'!$A$2:$B$3,2,FALSE)</f>
        <v xml:space="preserve">その他の呼吸用機器及びガスマスク(機械式部分及び交換式フィルターのいずれも有しな い保護用マスクを除く。) </v>
      </c>
      <c r="E5">
        <v>112</v>
      </c>
      <c r="F5" t="str">
        <f>VLOOKUP(E5,'参）統計国名符号表'!$A$4:$B$285,2,FALSE)</f>
        <v>シンガポール</v>
      </c>
      <c r="G5" t="s">
        <v>92</v>
      </c>
      <c r="H5" t="s">
        <v>93</v>
      </c>
      <c r="I5">
        <v>0</v>
      </c>
      <c r="J5">
        <v>98213</v>
      </c>
      <c r="K5">
        <v>331702</v>
      </c>
      <c r="L5">
        <v>0</v>
      </c>
      <c r="M5">
        <v>6315</v>
      </c>
      <c r="N5">
        <v>20284</v>
      </c>
      <c r="O5">
        <v>0</v>
      </c>
      <c r="P5">
        <v>10197</v>
      </c>
      <c r="Q5">
        <v>33239</v>
      </c>
      <c r="R5">
        <v>0</v>
      </c>
      <c r="S5">
        <v>8112</v>
      </c>
      <c r="T5">
        <v>34024</v>
      </c>
      <c r="U5">
        <v>0</v>
      </c>
      <c r="V5">
        <v>4018</v>
      </c>
      <c r="W5">
        <v>15108</v>
      </c>
      <c r="X5">
        <v>0</v>
      </c>
      <c r="Y5">
        <v>4761</v>
      </c>
      <c r="Z5">
        <v>25290</v>
      </c>
      <c r="AA5">
        <v>0</v>
      </c>
      <c r="AB5">
        <v>7693</v>
      </c>
      <c r="AC5">
        <v>30854</v>
      </c>
      <c r="AD5">
        <v>0</v>
      </c>
      <c r="AE5">
        <v>4551</v>
      </c>
      <c r="AF5">
        <v>25498</v>
      </c>
      <c r="AG5">
        <v>0</v>
      </c>
      <c r="AH5">
        <v>11862</v>
      </c>
      <c r="AI5">
        <v>33086</v>
      </c>
      <c r="AJ5">
        <v>0</v>
      </c>
      <c r="AK5">
        <v>10592</v>
      </c>
      <c r="AL5">
        <v>31451</v>
      </c>
      <c r="AM5">
        <v>0</v>
      </c>
      <c r="AN5">
        <v>7980</v>
      </c>
      <c r="AO5">
        <v>23912</v>
      </c>
      <c r="AP5">
        <v>0</v>
      </c>
      <c r="AQ5">
        <v>13667</v>
      </c>
      <c r="AR5">
        <v>36854</v>
      </c>
      <c r="AS5">
        <v>0</v>
      </c>
      <c r="AT5">
        <v>8465</v>
      </c>
      <c r="AU5">
        <v>22102</v>
      </c>
    </row>
    <row r="6" spans="1:49">
      <c r="A6">
        <v>2</v>
      </c>
      <c r="B6">
        <v>2018</v>
      </c>
      <c r="C6" t="s">
        <v>95</v>
      </c>
      <c r="D6" t="str">
        <f>VLOOKUP(C6,'参)HSコード'!$A$2:$B$3,2,FALSE)</f>
        <v xml:space="preserve">その他の呼吸用機器及びガスマスク(機械式部分及び交換式フィルターのいずれも有しな い保護用マスクを除く。) </v>
      </c>
      <c r="E6">
        <v>143</v>
      </c>
      <c r="F6" t="str">
        <f>VLOOKUP(E6,'参）統計国名符号表'!$A$4:$B$285,2,FALSE)</f>
        <v>イスラエル</v>
      </c>
      <c r="G6" t="s">
        <v>92</v>
      </c>
      <c r="H6" t="s">
        <v>93</v>
      </c>
      <c r="I6">
        <v>0</v>
      </c>
      <c r="J6">
        <v>299</v>
      </c>
      <c r="K6">
        <v>1904</v>
      </c>
      <c r="L6">
        <v>0</v>
      </c>
      <c r="M6">
        <v>85</v>
      </c>
      <c r="N6">
        <v>261</v>
      </c>
      <c r="O6">
        <v>0</v>
      </c>
      <c r="P6">
        <v>0</v>
      </c>
      <c r="Q6">
        <v>0</v>
      </c>
      <c r="R6">
        <v>0</v>
      </c>
      <c r="S6">
        <v>25</v>
      </c>
      <c r="T6">
        <v>258</v>
      </c>
      <c r="U6">
        <v>0</v>
      </c>
      <c r="V6">
        <v>0</v>
      </c>
      <c r="W6">
        <v>0</v>
      </c>
      <c r="X6">
        <v>0</v>
      </c>
      <c r="Y6">
        <v>75</v>
      </c>
      <c r="Z6">
        <v>490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19</v>
      </c>
      <c r="AI6">
        <v>394</v>
      </c>
      <c r="AJ6">
        <v>0</v>
      </c>
      <c r="AK6">
        <v>95</v>
      </c>
      <c r="AL6">
        <v>501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</row>
    <row r="7" spans="1:49">
      <c r="A7">
        <v>2</v>
      </c>
      <c r="B7">
        <v>2018</v>
      </c>
      <c r="C7" t="s">
        <v>95</v>
      </c>
      <c r="D7" t="str">
        <f>VLOOKUP(C7,'参)HSコード'!$A$2:$B$3,2,FALSE)</f>
        <v xml:space="preserve">その他の呼吸用機器及びガスマスク(機械式部分及び交換式フィルターのいずれも有しな い保護用マスクを除く。) </v>
      </c>
      <c r="E7">
        <v>203</v>
      </c>
      <c r="F7" t="str">
        <f>VLOOKUP(E7,'参）統計国名符号表'!$A$4:$B$285,2,FALSE)</f>
        <v>スウェーデン</v>
      </c>
      <c r="G7" t="s">
        <v>92</v>
      </c>
      <c r="H7" t="s">
        <v>93</v>
      </c>
      <c r="I7">
        <v>0</v>
      </c>
      <c r="J7">
        <v>328</v>
      </c>
      <c r="K7">
        <v>2296</v>
      </c>
      <c r="L7">
        <v>0</v>
      </c>
      <c r="M7">
        <v>15</v>
      </c>
      <c r="N7">
        <v>203</v>
      </c>
      <c r="O7">
        <v>0</v>
      </c>
      <c r="P7">
        <v>88</v>
      </c>
      <c r="Q7">
        <v>1185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225</v>
      </c>
      <c r="AL7">
        <v>908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</row>
    <row r="8" spans="1:49">
      <c r="A8">
        <v>2</v>
      </c>
      <c r="B8">
        <v>2018</v>
      </c>
      <c r="C8" t="s">
        <v>95</v>
      </c>
      <c r="D8" t="str">
        <f>VLOOKUP(C8,'参)HSコード'!$A$2:$B$3,2,FALSE)</f>
        <v xml:space="preserve">その他の呼吸用機器及びガスマスク(機械式部分及び交換式フィルターのいずれも有しな い保護用マスクを除く。) </v>
      </c>
      <c r="E8">
        <v>205</v>
      </c>
      <c r="F8" t="str">
        <f>VLOOKUP(E8,'参）統計国名符号表'!$A$4:$B$285,2,FALSE)</f>
        <v>英国</v>
      </c>
      <c r="G8" t="s">
        <v>92</v>
      </c>
      <c r="H8" t="s">
        <v>93</v>
      </c>
      <c r="I8">
        <v>0</v>
      </c>
      <c r="J8">
        <v>41059</v>
      </c>
      <c r="K8">
        <v>454782</v>
      </c>
      <c r="L8">
        <v>0</v>
      </c>
      <c r="M8">
        <v>2723</v>
      </c>
      <c r="N8">
        <v>42578</v>
      </c>
      <c r="O8">
        <v>0</v>
      </c>
      <c r="P8">
        <v>6893</v>
      </c>
      <c r="Q8">
        <v>55518</v>
      </c>
      <c r="R8">
        <v>0</v>
      </c>
      <c r="S8">
        <v>3875</v>
      </c>
      <c r="T8">
        <v>45654</v>
      </c>
      <c r="U8">
        <v>0</v>
      </c>
      <c r="V8">
        <v>2731</v>
      </c>
      <c r="W8">
        <v>39405</v>
      </c>
      <c r="X8">
        <v>0</v>
      </c>
      <c r="Y8">
        <v>4899</v>
      </c>
      <c r="Z8">
        <v>36192</v>
      </c>
      <c r="AA8">
        <v>0</v>
      </c>
      <c r="AB8">
        <v>1907</v>
      </c>
      <c r="AC8">
        <v>25761</v>
      </c>
      <c r="AD8">
        <v>0</v>
      </c>
      <c r="AE8">
        <v>4085</v>
      </c>
      <c r="AF8">
        <v>36905</v>
      </c>
      <c r="AG8">
        <v>0</v>
      </c>
      <c r="AH8">
        <v>1300</v>
      </c>
      <c r="AI8">
        <v>23329</v>
      </c>
      <c r="AJ8">
        <v>0</v>
      </c>
      <c r="AK8">
        <v>2589</v>
      </c>
      <c r="AL8">
        <v>32061</v>
      </c>
      <c r="AM8">
        <v>0</v>
      </c>
      <c r="AN8">
        <v>2446</v>
      </c>
      <c r="AO8">
        <v>47639</v>
      </c>
      <c r="AP8">
        <v>0</v>
      </c>
      <c r="AQ8">
        <v>2579</v>
      </c>
      <c r="AR8">
        <v>34785</v>
      </c>
      <c r="AS8">
        <v>0</v>
      </c>
      <c r="AT8">
        <v>5032</v>
      </c>
      <c r="AU8">
        <v>34955</v>
      </c>
    </row>
    <row r="9" spans="1:49">
      <c r="A9">
        <v>2</v>
      </c>
      <c r="B9">
        <v>2018</v>
      </c>
      <c r="C9" t="s">
        <v>95</v>
      </c>
      <c r="D9" t="str">
        <f>VLOOKUP(C9,'参)HSコード'!$A$2:$B$3,2,FALSE)</f>
        <v xml:space="preserve">その他の呼吸用機器及びガスマスク(機械式部分及び交換式フィルターのいずれも有しな い保護用マスクを除く。) </v>
      </c>
      <c r="E9">
        <v>207</v>
      </c>
      <c r="F9" t="str">
        <f>VLOOKUP(E9,'参）統計国名符号表'!$A$4:$B$285,2,FALSE)</f>
        <v>オランダ</v>
      </c>
      <c r="G9" t="s">
        <v>92</v>
      </c>
      <c r="H9" t="s">
        <v>93</v>
      </c>
      <c r="I9">
        <v>0</v>
      </c>
      <c r="J9">
        <v>598</v>
      </c>
      <c r="K9">
        <v>4733</v>
      </c>
      <c r="L9">
        <v>0</v>
      </c>
      <c r="M9">
        <v>0</v>
      </c>
      <c r="N9">
        <v>0</v>
      </c>
      <c r="O9">
        <v>0</v>
      </c>
      <c r="P9">
        <v>69</v>
      </c>
      <c r="Q9">
        <v>524</v>
      </c>
      <c r="R9">
        <v>0</v>
      </c>
      <c r="S9">
        <v>79</v>
      </c>
      <c r="T9">
        <v>633</v>
      </c>
      <c r="U9">
        <v>0</v>
      </c>
      <c r="V9">
        <v>0</v>
      </c>
      <c r="W9">
        <v>0</v>
      </c>
      <c r="X9">
        <v>0</v>
      </c>
      <c r="Y9">
        <v>71</v>
      </c>
      <c r="Z9">
        <v>590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34</v>
      </c>
      <c r="AI9">
        <v>292</v>
      </c>
      <c r="AJ9">
        <v>0</v>
      </c>
      <c r="AK9">
        <v>70</v>
      </c>
      <c r="AL9">
        <v>593</v>
      </c>
      <c r="AM9">
        <v>0</v>
      </c>
      <c r="AN9">
        <v>72</v>
      </c>
      <c r="AO9">
        <v>452</v>
      </c>
      <c r="AP9">
        <v>0</v>
      </c>
      <c r="AQ9">
        <v>203</v>
      </c>
      <c r="AR9">
        <v>1649</v>
      </c>
      <c r="AS9">
        <v>0</v>
      </c>
      <c r="AT9">
        <v>0</v>
      </c>
      <c r="AU9">
        <v>0</v>
      </c>
    </row>
    <row r="10" spans="1:49">
      <c r="A10">
        <v>2</v>
      </c>
      <c r="B10">
        <v>2018</v>
      </c>
      <c r="C10" t="s">
        <v>95</v>
      </c>
      <c r="D10" t="str">
        <f>VLOOKUP(C10,'参)HSコード'!$A$2:$B$3,2,FALSE)</f>
        <v xml:space="preserve">その他の呼吸用機器及びガスマスク(機械式部分及び交換式フィルターのいずれも有しな い保護用マスクを除く。) </v>
      </c>
      <c r="E10">
        <v>210</v>
      </c>
      <c r="F10" t="str">
        <f>VLOOKUP(E10,'参）統計国名符号表'!$A$4:$B$285,2,FALSE)</f>
        <v>フランス</v>
      </c>
      <c r="G10" t="s">
        <v>92</v>
      </c>
      <c r="H10" t="s">
        <v>93</v>
      </c>
      <c r="I10">
        <v>0</v>
      </c>
      <c r="J10">
        <v>9516</v>
      </c>
      <c r="K10">
        <v>457782</v>
      </c>
      <c r="L10">
        <v>0</v>
      </c>
      <c r="M10">
        <v>2168</v>
      </c>
      <c r="N10">
        <v>44457</v>
      </c>
      <c r="O10">
        <v>0</v>
      </c>
      <c r="P10">
        <v>335</v>
      </c>
      <c r="Q10">
        <v>26335</v>
      </c>
      <c r="R10">
        <v>0</v>
      </c>
      <c r="S10">
        <v>210</v>
      </c>
      <c r="T10">
        <v>27050</v>
      </c>
      <c r="U10">
        <v>0</v>
      </c>
      <c r="V10">
        <v>280</v>
      </c>
      <c r="W10">
        <v>15576</v>
      </c>
      <c r="X10">
        <v>0</v>
      </c>
      <c r="Y10">
        <v>1997</v>
      </c>
      <c r="Z10">
        <v>50516</v>
      </c>
      <c r="AA10">
        <v>0</v>
      </c>
      <c r="AB10">
        <v>1152</v>
      </c>
      <c r="AC10">
        <v>39714</v>
      </c>
      <c r="AD10">
        <v>0</v>
      </c>
      <c r="AE10">
        <v>187</v>
      </c>
      <c r="AF10">
        <v>33095</v>
      </c>
      <c r="AG10">
        <v>0</v>
      </c>
      <c r="AH10">
        <v>1681</v>
      </c>
      <c r="AI10">
        <v>41339</v>
      </c>
      <c r="AJ10">
        <v>0</v>
      </c>
      <c r="AK10">
        <v>23</v>
      </c>
      <c r="AL10">
        <v>10255</v>
      </c>
      <c r="AM10">
        <v>0</v>
      </c>
      <c r="AN10">
        <v>761</v>
      </c>
      <c r="AO10">
        <v>27598</v>
      </c>
      <c r="AP10">
        <v>0</v>
      </c>
      <c r="AQ10">
        <v>376</v>
      </c>
      <c r="AR10">
        <v>95016</v>
      </c>
      <c r="AS10">
        <v>0</v>
      </c>
      <c r="AT10">
        <v>346</v>
      </c>
      <c r="AU10">
        <v>46831</v>
      </c>
    </row>
    <row r="11" spans="1:49">
      <c r="A11">
        <v>2</v>
      </c>
      <c r="B11">
        <v>2018</v>
      </c>
      <c r="C11" t="s">
        <v>95</v>
      </c>
      <c r="D11" t="str">
        <f>VLOOKUP(C11,'参)HSコード'!$A$2:$B$3,2,FALSE)</f>
        <v xml:space="preserve">その他の呼吸用機器及びガスマスク(機械式部分及び交換式フィルターのいずれも有しな い保護用マスクを除く。) </v>
      </c>
      <c r="E11">
        <v>213</v>
      </c>
      <c r="F11" t="str">
        <f>VLOOKUP(E11,'参）統計国名符号表'!$A$4:$B$285,2,FALSE)</f>
        <v>ドイツ</v>
      </c>
      <c r="G11" t="s">
        <v>92</v>
      </c>
      <c r="H11" t="s">
        <v>93</v>
      </c>
      <c r="I11">
        <v>0</v>
      </c>
      <c r="J11">
        <v>3219</v>
      </c>
      <c r="K11">
        <v>90960</v>
      </c>
      <c r="L11">
        <v>0</v>
      </c>
      <c r="M11">
        <v>76</v>
      </c>
      <c r="N11">
        <v>1528</v>
      </c>
      <c r="O11">
        <v>0</v>
      </c>
      <c r="P11">
        <v>499</v>
      </c>
      <c r="Q11">
        <v>7877</v>
      </c>
      <c r="R11">
        <v>0</v>
      </c>
      <c r="S11">
        <v>784</v>
      </c>
      <c r="T11">
        <v>18221</v>
      </c>
      <c r="U11">
        <v>0</v>
      </c>
      <c r="V11">
        <v>109</v>
      </c>
      <c r="W11">
        <v>4159</v>
      </c>
      <c r="X11">
        <v>0</v>
      </c>
      <c r="Y11">
        <v>20</v>
      </c>
      <c r="Z11">
        <v>278</v>
      </c>
      <c r="AA11">
        <v>0</v>
      </c>
      <c r="AB11">
        <v>217</v>
      </c>
      <c r="AC11">
        <v>4326</v>
      </c>
      <c r="AD11">
        <v>0</v>
      </c>
      <c r="AE11">
        <v>255</v>
      </c>
      <c r="AF11">
        <v>6132</v>
      </c>
      <c r="AG11">
        <v>0</v>
      </c>
      <c r="AH11">
        <v>260</v>
      </c>
      <c r="AI11">
        <v>7092</v>
      </c>
      <c r="AJ11">
        <v>0</v>
      </c>
      <c r="AK11">
        <v>229</v>
      </c>
      <c r="AL11">
        <v>10939</v>
      </c>
      <c r="AM11">
        <v>0</v>
      </c>
      <c r="AN11">
        <v>301</v>
      </c>
      <c r="AO11">
        <v>6295</v>
      </c>
      <c r="AP11">
        <v>0</v>
      </c>
      <c r="AQ11">
        <v>72</v>
      </c>
      <c r="AR11">
        <v>10090</v>
      </c>
      <c r="AS11">
        <v>0</v>
      </c>
      <c r="AT11">
        <v>397</v>
      </c>
      <c r="AU11">
        <v>14023</v>
      </c>
    </row>
    <row r="12" spans="1:49">
      <c r="A12">
        <v>2</v>
      </c>
      <c r="B12">
        <v>2018</v>
      </c>
      <c r="C12" t="s">
        <v>95</v>
      </c>
      <c r="D12" t="str">
        <f>VLOOKUP(C12,'参)HSコード'!$A$2:$B$3,2,FALSE)</f>
        <v xml:space="preserve">その他の呼吸用機器及びガスマスク(機械式部分及び交換式フィルターのいずれも有しな い保護用マスクを除く。) </v>
      </c>
      <c r="E12">
        <v>215</v>
      </c>
      <c r="F12" t="str">
        <f>VLOOKUP(E12,'参）統計国名符号表'!$A$4:$B$285,2,FALSE)</f>
        <v>スイス</v>
      </c>
      <c r="G12" t="s">
        <v>92</v>
      </c>
      <c r="H12" t="s">
        <v>93</v>
      </c>
      <c r="I12">
        <v>0</v>
      </c>
      <c r="J12">
        <v>5</v>
      </c>
      <c r="K12">
        <v>572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5</v>
      </c>
      <c r="AC12">
        <v>572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</row>
    <row r="13" spans="1:49">
      <c r="A13">
        <v>2</v>
      </c>
      <c r="B13">
        <v>2018</v>
      </c>
      <c r="C13" t="s">
        <v>95</v>
      </c>
      <c r="D13" t="str">
        <f>VLOOKUP(C13,'参)HSコード'!$A$2:$B$3,2,FALSE)</f>
        <v xml:space="preserve">その他の呼吸用機器及びガスマスク(機械式部分及び交換式フィルターのいずれも有しな い保護用マスクを除く。) </v>
      </c>
      <c r="E13">
        <v>217</v>
      </c>
      <c r="F13" t="str">
        <f>VLOOKUP(E13,'参）統計国名符号表'!$A$4:$B$285,2,FALSE)</f>
        <v>ポルトガル</v>
      </c>
      <c r="G13" t="s">
        <v>92</v>
      </c>
      <c r="H13" t="s">
        <v>93</v>
      </c>
      <c r="I13">
        <v>0</v>
      </c>
      <c r="J13">
        <v>678</v>
      </c>
      <c r="K13">
        <v>3750</v>
      </c>
      <c r="L13">
        <v>0</v>
      </c>
      <c r="M13">
        <v>57</v>
      </c>
      <c r="N13">
        <v>586</v>
      </c>
      <c r="O13">
        <v>0</v>
      </c>
      <c r="P13">
        <v>24</v>
      </c>
      <c r="Q13">
        <v>240</v>
      </c>
      <c r="R13">
        <v>0</v>
      </c>
      <c r="S13">
        <v>33</v>
      </c>
      <c r="T13">
        <v>258</v>
      </c>
      <c r="U13">
        <v>0</v>
      </c>
      <c r="V13">
        <v>0</v>
      </c>
      <c r="W13">
        <v>0</v>
      </c>
      <c r="X13">
        <v>0</v>
      </c>
      <c r="Y13">
        <v>77</v>
      </c>
      <c r="Z13">
        <v>866</v>
      </c>
      <c r="AA13">
        <v>0</v>
      </c>
      <c r="AB13">
        <v>29</v>
      </c>
      <c r="AC13">
        <v>312</v>
      </c>
      <c r="AD13">
        <v>0</v>
      </c>
      <c r="AE13">
        <v>27</v>
      </c>
      <c r="AF13">
        <v>300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128</v>
      </c>
      <c r="AO13">
        <v>271</v>
      </c>
      <c r="AP13">
        <v>0</v>
      </c>
      <c r="AQ13">
        <v>74</v>
      </c>
      <c r="AR13">
        <v>322</v>
      </c>
      <c r="AS13">
        <v>0</v>
      </c>
      <c r="AT13">
        <v>229</v>
      </c>
      <c r="AU13">
        <v>595</v>
      </c>
    </row>
    <row r="14" spans="1:49">
      <c r="A14">
        <v>2</v>
      </c>
      <c r="B14">
        <v>2018</v>
      </c>
      <c r="C14" t="s">
        <v>95</v>
      </c>
      <c r="D14" t="str">
        <f>VLOOKUP(C14,'参)HSコード'!$A$2:$B$3,2,FALSE)</f>
        <v xml:space="preserve">その他の呼吸用機器及びガスマスク(機械式部分及び交換式フィルターのいずれも有しな い保護用マスクを除く。) </v>
      </c>
      <c r="E14">
        <v>220</v>
      </c>
      <c r="F14" t="str">
        <f>VLOOKUP(E14,'参）統計国名符号表'!$A$4:$B$285,2,FALSE)</f>
        <v>イタリア</v>
      </c>
      <c r="G14" t="s">
        <v>92</v>
      </c>
      <c r="H14" t="s">
        <v>93</v>
      </c>
      <c r="I14">
        <v>0</v>
      </c>
      <c r="J14">
        <v>4231</v>
      </c>
      <c r="K14">
        <v>43858</v>
      </c>
      <c r="L14">
        <v>0</v>
      </c>
      <c r="M14">
        <v>844</v>
      </c>
      <c r="N14">
        <v>3279</v>
      </c>
      <c r="O14">
        <v>0</v>
      </c>
      <c r="P14">
        <v>14</v>
      </c>
      <c r="Q14">
        <v>378</v>
      </c>
      <c r="R14">
        <v>0</v>
      </c>
      <c r="S14">
        <v>499</v>
      </c>
      <c r="T14">
        <v>9424</v>
      </c>
      <c r="U14">
        <v>0</v>
      </c>
      <c r="V14">
        <v>26</v>
      </c>
      <c r="W14">
        <v>323</v>
      </c>
      <c r="X14">
        <v>0</v>
      </c>
      <c r="Y14">
        <v>469</v>
      </c>
      <c r="Z14">
        <v>2055</v>
      </c>
      <c r="AA14">
        <v>0</v>
      </c>
      <c r="AB14">
        <v>62</v>
      </c>
      <c r="AC14">
        <v>712</v>
      </c>
      <c r="AD14">
        <v>0</v>
      </c>
      <c r="AE14">
        <v>391</v>
      </c>
      <c r="AF14">
        <v>3780</v>
      </c>
      <c r="AG14">
        <v>0</v>
      </c>
      <c r="AH14">
        <v>893</v>
      </c>
      <c r="AI14">
        <v>13738</v>
      </c>
      <c r="AJ14">
        <v>0</v>
      </c>
      <c r="AK14">
        <v>437</v>
      </c>
      <c r="AL14">
        <v>4501</v>
      </c>
      <c r="AM14">
        <v>0</v>
      </c>
      <c r="AN14">
        <v>388</v>
      </c>
      <c r="AO14">
        <v>3591</v>
      </c>
      <c r="AP14">
        <v>0</v>
      </c>
      <c r="AQ14">
        <v>118</v>
      </c>
      <c r="AR14">
        <v>968</v>
      </c>
      <c r="AS14">
        <v>0</v>
      </c>
      <c r="AT14">
        <v>90</v>
      </c>
      <c r="AU14">
        <v>1109</v>
      </c>
    </row>
    <row r="15" spans="1:49">
      <c r="A15">
        <v>2</v>
      </c>
      <c r="B15">
        <v>2018</v>
      </c>
      <c r="C15" t="s">
        <v>95</v>
      </c>
      <c r="D15" t="str">
        <f>VLOOKUP(C15,'参)HSコード'!$A$2:$B$3,2,FALSE)</f>
        <v xml:space="preserve">その他の呼吸用機器及びガスマスク(機械式部分及び交換式フィルターのいずれも有しな い保護用マスクを除く。) </v>
      </c>
      <c r="E15">
        <v>222</v>
      </c>
      <c r="F15" t="str">
        <f>VLOOKUP(E15,'参）統計国名符号表'!$A$4:$B$285,2,FALSE)</f>
        <v>フィンランド</v>
      </c>
      <c r="G15" t="s">
        <v>92</v>
      </c>
      <c r="H15" t="s">
        <v>93</v>
      </c>
      <c r="I15">
        <v>0</v>
      </c>
      <c r="J15">
        <v>270</v>
      </c>
      <c r="K15">
        <v>351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270</v>
      </c>
      <c r="AO15">
        <v>351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9">
      <c r="A16">
        <v>2</v>
      </c>
      <c r="B16">
        <v>2018</v>
      </c>
      <c r="C16" t="s">
        <v>95</v>
      </c>
      <c r="D16" t="str">
        <f>VLOOKUP(C16,'参)HSコード'!$A$2:$B$3,2,FALSE)</f>
        <v xml:space="preserve">その他の呼吸用機器及びガスマスク(機械式部分及び交換式フィルターのいずれも有しな い保護用マスクを除く。) </v>
      </c>
      <c r="E16">
        <v>223</v>
      </c>
      <c r="F16" t="str">
        <f>VLOOKUP(E16,'参）統計国名符号表'!$A$4:$B$285,2,FALSE)</f>
        <v>ポーランド</v>
      </c>
      <c r="G16" t="s">
        <v>92</v>
      </c>
      <c r="H16" t="s">
        <v>93</v>
      </c>
      <c r="I16">
        <v>0</v>
      </c>
      <c r="J16">
        <v>117</v>
      </c>
      <c r="K16">
        <v>1184</v>
      </c>
      <c r="L16">
        <v>0</v>
      </c>
      <c r="M16">
        <v>90</v>
      </c>
      <c r="N16">
        <v>857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27</v>
      </c>
      <c r="W16">
        <v>327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>
      <c r="A17">
        <v>2</v>
      </c>
      <c r="B17">
        <v>2018</v>
      </c>
      <c r="C17" t="s">
        <v>95</v>
      </c>
      <c r="D17" t="str">
        <f>VLOOKUP(C17,'参)HSコード'!$A$2:$B$3,2,FALSE)</f>
        <v xml:space="preserve">その他の呼吸用機器及びガスマスク(機械式部分及び交換式フィルターのいずれも有しな い保護用マスクを除く。) </v>
      </c>
      <c r="E17">
        <v>225</v>
      </c>
      <c r="F17" t="str">
        <f>VLOOKUP(E17,'参）統計国名符号表'!$A$4:$B$285,2,FALSE)</f>
        <v>オーストリア</v>
      </c>
      <c r="G17" t="s">
        <v>92</v>
      </c>
      <c r="H17" t="s">
        <v>93</v>
      </c>
      <c r="I17">
        <v>0</v>
      </c>
      <c r="J17">
        <v>2</v>
      </c>
      <c r="K17">
        <v>439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</v>
      </c>
      <c r="T17">
        <v>439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>
      <c r="A18">
        <v>2</v>
      </c>
      <c r="B18">
        <v>2018</v>
      </c>
      <c r="C18" t="s">
        <v>95</v>
      </c>
      <c r="D18" t="str">
        <f>VLOOKUP(C18,'参)HSコード'!$A$2:$B$3,2,FALSE)</f>
        <v xml:space="preserve">その他の呼吸用機器及びガスマスク(機械式部分及び交換式フィルターのいずれも有しな い保護用マスクを除く。) </v>
      </c>
      <c r="E18">
        <v>232</v>
      </c>
      <c r="F18" t="str">
        <f>VLOOKUP(E18,'参）統計国名符号表'!$A$4:$B$285,2,FALSE)</f>
        <v>ブルガリア</v>
      </c>
      <c r="G18" t="s">
        <v>92</v>
      </c>
      <c r="H18" t="s">
        <v>93</v>
      </c>
      <c r="I18">
        <v>0</v>
      </c>
      <c r="J18">
        <v>97</v>
      </c>
      <c r="K18">
        <v>667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97</v>
      </c>
      <c r="Z18">
        <v>667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>
      <c r="A19">
        <v>2</v>
      </c>
      <c r="B19">
        <v>2018</v>
      </c>
      <c r="C19" t="s">
        <v>95</v>
      </c>
      <c r="D19" t="str">
        <f>VLOOKUP(C19,'参)HSコード'!$A$2:$B$3,2,FALSE)</f>
        <v xml:space="preserve">その他の呼吸用機器及びガスマスク(機械式部分及び交換式フィルターのいずれも有しな い保護用マスクを除く。) </v>
      </c>
      <c r="E19">
        <v>236</v>
      </c>
      <c r="F19" t="str">
        <f>VLOOKUP(E19,'参）統計国名符号表'!$A$4:$B$285,2,FALSE)</f>
        <v>ラトビア</v>
      </c>
      <c r="G19" t="s">
        <v>92</v>
      </c>
      <c r="H19" t="s">
        <v>93</v>
      </c>
      <c r="I19">
        <v>0</v>
      </c>
      <c r="J19">
        <v>2900</v>
      </c>
      <c r="K19">
        <v>22821</v>
      </c>
      <c r="L19">
        <v>0</v>
      </c>
      <c r="M19">
        <v>0</v>
      </c>
      <c r="N19">
        <v>0</v>
      </c>
      <c r="O19">
        <v>0</v>
      </c>
      <c r="P19">
        <v>43</v>
      </c>
      <c r="Q19">
        <v>289</v>
      </c>
      <c r="R19">
        <v>0</v>
      </c>
      <c r="S19">
        <v>5</v>
      </c>
      <c r="T19">
        <v>295</v>
      </c>
      <c r="U19">
        <v>0</v>
      </c>
      <c r="V19">
        <v>28</v>
      </c>
      <c r="W19">
        <v>413</v>
      </c>
      <c r="X19">
        <v>0</v>
      </c>
      <c r="Y19">
        <v>276</v>
      </c>
      <c r="Z19">
        <v>4236</v>
      </c>
      <c r="AA19">
        <v>0</v>
      </c>
      <c r="AB19">
        <v>997</v>
      </c>
      <c r="AC19">
        <v>5562</v>
      </c>
      <c r="AD19">
        <v>0</v>
      </c>
      <c r="AE19">
        <v>562</v>
      </c>
      <c r="AF19">
        <v>4205</v>
      </c>
      <c r="AG19">
        <v>0</v>
      </c>
      <c r="AH19">
        <v>167</v>
      </c>
      <c r="AI19">
        <v>2204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812</v>
      </c>
      <c r="AR19">
        <v>5347</v>
      </c>
      <c r="AS19">
        <v>0</v>
      </c>
      <c r="AT19">
        <v>10</v>
      </c>
      <c r="AU19">
        <v>270</v>
      </c>
    </row>
    <row r="20" spans="1:47">
      <c r="A20">
        <v>2</v>
      </c>
      <c r="B20">
        <v>2018</v>
      </c>
      <c r="C20" t="s">
        <v>95</v>
      </c>
      <c r="D20" t="str">
        <f>VLOOKUP(C20,'参)HSコード'!$A$2:$B$3,2,FALSE)</f>
        <v xml:space="preserve">その他の呼吸用機器及びガスマスク(機械式部分及び交換式フィルターのいずれも有しな い保護用マスクを除く。) </v>
      </c>
      <c r="E20">
        <v>237</v>
      </c>
      <c r="F20" t="str">
        <f>VLOOKUP(E20,'参）統計国名符号表'!$A$4:$B$285,2,FALSE)</f>
        <v>リトアニア</v>
      </c>
      <c r="G20" t="s">
        <v>92</v>
      </c>
      <c r="H20" t="s">
        <v>93</v>
      </c>
      <c r="I20">
        <v>0</v>
      </c>
      <c r="J20">
        <v>2</v>
      </c>
      <c r="K20">
        <v>529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2</v>
      </c>
      <c r="AI20">
        <v>529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>
      <c r="A21">
        <v>2</v>
      </c>
      <c r="B21">
        <v>2018</v>
      </c>
      <c r="C21" t="s">
        <v>95</v>
      </c>
      <c r="D21" t="str">
        <f>VLOOKUP(C21,'参)HSコード'!$A$2:$B$3,2,FALSE)</f>
        <v xml:space="preserve">その他の呼吸用機器及びガスマスク(機械式部分及び交換式フィルターのいずれも有しな い保護用マスクを除く。) </v>
      </c>
      <c r="E21">
        <v>245</v>
      </c>
      <c r="F21" t="str">
        <f>VLOOKUP(E21,'参）統計国名符号表'!$A$4:$B$285,2,FALSE)</f>
        <v>チェコ</v>
      </c>
      <c r="G21" t="s">
        <v>92</v>
      </c>
      <c r="H21" t="s">
        <v>93</v>
      </c>
      <c r="I21">
        <v>0</v>
      </c>
      <c r="J21">
        <v>1769</v>
      </c>
      <c r="K21">
        <v>17675</v>
      </c>
      <c r="L21">
        <v>0</v>
      </c>
      <c r="M21">
        <v>385</v>
      </c>
      <c r="N21">
        <v>2601</v>
      </c>
      <c r="O21">
        <v>0</v>
      </c>
      <c r="P21">
        <v>84</v>
      </c>
      <c r="Q21">
        <v>949</v>
      </c>
      <c r="R21">
        <v>0</v>
      </c>
      <c r="S21">
        <v>179</v>
      </c>
      <c r="T21">
        <v>3005</v>
      </c>
      <c r="U21">
        <v>0</v>
      </c>
      <c r="V21">
        <v>54</v>
      </c>
      <c r="W21">
        <v>638</v>
      </c>
      <c r="X21">
        <v>0</v>
      </c>
      <c r="Y21">
        <v>355</v>
      </c>
      <c r="Z21">
        <v>2492</v>
      </c>
      <c r="AA21">
        <v>0</v>
      </c>
      <c r="AB21">
        <v>28</v>
      </c>
      <c r="AC21">
        <v>595</v>
      </c>
      <c r="AD21">
        <v>0</v>
      </c>
      <c r="AE21">
        <v>0</v>
      </c>
      <c r="AF21">
        <v>0</v>
      </c>
      <c r="AG21">
        <v>0</v>
      </c>
      <c r="AH21">
        <v>30</v>
      </c>
      <c r="AI21">
        <v>224</v>
      </c>
      <c r="AJ21">
        <v>0</v>
      </c>
      <c r="AK21">
        <v>180</v>
      </c>
      <c r="AL21">
        <v>2911</v>
      </c>
      <c r="AM21">
        <v>0</v>
      </c>
      <c r="AN21">
        <v>100</v>
      </c>
      <c r="AO21">
        <v>1289</v>
      </c>
      <c r="AP21">
        <v>0</v>
      </c>
      <c r="AQ21">
        <v>0</v>
      </c>
      <c r="AR21">
        <v>0</v>
      </c>
      <c r="AS21">
        <v>0</v>
      </c>
      <c r="AT21">
        <v>374</v>
      </c>
      <c r="AU21">
        <v>2971</v>
      </c>
    </row>
    <row r="22" spans="1:47">
      <c r="A22">
        <v>2</v>
      </c>
      <c r="B22">
        <v>2018</v>
      </c>
      <c r="C22" t="s">
        <v>95</v>
      </c>
      <c r="D22" t="str">
        <f>VLOOKUP(C22,'参)HSコード'!$A$2:$B$3,2,FALSE)</f>
        <v xml:space="preserve">その他の呼吸用機器及びガスマスク(機械式部分及び交換式フィルターのいずれも有しな い保護用マスクを除く。) </v>
      </c>
      <c r="E22">
        <v>302</v>
      </c>
      <c r="F22" t="str">
        <f>VLOOKUP(E22,'参）統計国名符号表'!$A$4:$B$285,2,FALSE)</f>
        <v>カナダ</v>
      </c>
      <c r="G22" t="s">
        <v>92</v>
      </c>
      <c r="H22" t="s">
        <v>93</v>
      </c>
      <c r="I22">
        <v>0</v>
      </c>
      <c r="J22">
        <v>3333</v>
      </c>
      <c r="K22">
        <v>19495</v>
      </c>
      <c r="L22">
        <v>0</v>
      </c>
      <c r="M22">
        <v>0</v>
      </c>
      <c r="N22">
        <v>0</v>
      </c>
      <c r="O22">
        <v>0</v>
      </c>
      <c r="P22">
        <v>522</v>
      </c>
      <c r="Q22">
        <v>2549</v>
      </c>
      <c r="R22">
        <v>0</v>
      </c>
      <c r="S22">
        <v>104</v>
      </c>
      <c r="T22">
        <v>1402</v>
      </c>
      <c r="U22">
        <v>0</v>
      </c>
      <c r="V22">
        <v>252</v>
      </c>
      <c r="W22">
        <v>1251</v>
      </c>
      <c r="X22">
        <v>0</v>
      </c>
      <c r="Y22">
        <v>764</v>
      </c>
      <c r="Z22">
        <v>5014</v>
      </c>
      <c r="AA22">
        <v>0</v>
      </c>
      <c r="AB22">
        <v>0</v>
      </c>
      <c r="AC22">
        <v>0</v>
      </c>
      <c r="AD22">
        <v>0</v>
      </c>
      <c r="AE22">
        <v>249</v>
      </c>
      <c r="AF22">
        <v>1173</v>
      </c>
      <c r="AG22">
        <v>0</v>
      </c>
      <c r="AH22">
        <v>1047</v>
      </c>
      <c r="AI22">
        <v>4534</v>
      </c>
      <c r="AJ22">
        <v>0</v>
      </c>
      <c r="AK22">
        <v>194</v>
      </c>
      <c r="AL22">
        <v>1717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201</v>
      </c>
      <c r="AU22">
        <v>1855</v>
      </c>
    </row>
    <row r="23" spans="1:47">
      <c r="A23">
        <v>2</v>
      </c>
      <c r="B23">
        <v>2018</v>
      </c>
      <c r="C23" t="s">
        <v>95</v>
      </c>
      <c r="D23" t="str">
        <f>VLOOKUP(C23,'参)HSコード'!$A$2:$B$3,2,FALSE)</f>
        <v xml:space="preserve">その他の呼吸用機器及びガスマスク(機械式部分及び交換式フィルターのいずれも有しな い保護用マスクを除く。) </v>
      </c>
      <c r="E23">
        <v>304</v>
      </c>
      <c r="F23" t="str">
        <f>VLOOKUP(E23,'参）統計国名符号表'!$A$4:$B$285,2,FALSE)</f>
        <v>アメリカ合衆国</v>
      </c>
      <c r="G23" t="s">
        <v>92</v>
      </c>
      <c r="H23" t="s">
        <v>93</v>
      </c>
      <c r="I23">
        <v>0</v>
      </c>
      <c r="J23">
        <v>46649</v>
      </c>
      <c r="K23">
        <v>778540</v>
      </c>
      <c r="L23">
        <v>0</v>
      </c>
      <c r="M23">
        <v>3350</v>
      </c>
      <c r="N23">
        <v>49041</v>
      </c>
      <c r="O23">
        <v>0</v>
      </c>
      <c r="P23">
        <v>3074</v>
      </c>
      <c r="Q23">
        <v>32618</v>
      </c>
      <c r="R23">
        <v>0</v>
      </c>
      <c r="S23">
        <v>3761</v>
      </c>
      <c r="T23">
        <v>143170</v>
      </c>
      <c r="U23">
        <v>0</v>
      </c>
      <c r="V23">
        <v>3592</v>
      </c>
      <c r="W23">
        <v>43033</v>
      </c>
      <c r="X23">
        <v>0</v>
      </c>
      <c r="Y23">
        <v>4500</v>
      </c>
      <c r="Z23">
        <v>41041</v>
      </c>
      <c r="AA23">
        <v>0</v>
      </c>
      <c r="AB23">
        <v>2618</v>
      </c>
      <c r="AC23">
        <v>41535</v>
      </c>
      <c r="AD23">
        <v>0</v>
      </c>
      <c r="AE23">
        <v>8338</v>
      </c>
      <c r="AF23">
        <v>143100</v>
      </c>
      <c r="AG23">
        <v>0</v>
      </c>
      <c r="AH23">
        <v>3829</v>
      </c>
      <c r="AI23">
        <v>48108</v>
      </c>
      <c r="AJ23">
        <v>0</v>
      </c>
      <c r="AK23">
        <v>3282</v>
      </c>
      <c r="AL23">
        <v>53183</v>
      </c>
      <c r="AM23">
        <v>0</v>
      </c>
      <c r="AN23">
        <v>3355</v>
      </c>
      <c r="AO23">
        <v>51362</v>
      </c>
      <c r="AP23">
        <v>0</v>
      </c>
      <c r="AQ23">
        <v>2760</v>
      </c>
      <c r="AR23">
        <v>68118</v>
      </c>
      <c r="AS23">
        <v>0</v>
      </c>
      <c r="AT23">
        <v>4190</v>
      </c>
      <c r="AU23">
        <v>64231</v>
      </c>
    </row>
    <row r="24" spans="1:47">
      <c r="A24">
        <v>2</v>
      </c>
      <c r="B24">
        <v>2018</v>
      </c>
      <c r="C24" t="s">
        <v>95</v>
      </c>
      <c r="D24" t="str">
        <f>VLOOKUP(C24,'参)HSコード'!$A$2:$B$3,2,FALSE)</f>
        <v xml:space="preserve">その他の呼吸用機器及びガスマスク(機械式部分及び交換式フィルターのいずれも有しな い保護用マスクを除く。) </v>
      </c>
      <c r="E24">
        <v>305</v>
      </c>
      <c r="F24" t="str">
        <f>VLOOKUP(E24,'参）統計国名符号表'!$A$4:$B$285,2,FALSE)</f>
        <v>メキシコ</v>
      </c>
      <c r="G24" t="s">
        <v>92</v>
      </c>
      <c r="H24" t="s">
        <v>93</v>
      </c>
      <c r="I24">
        <v>0</v>
      </c>
      <c r="J24">
        <v>457</v>
      </c>
      <c r="K24">
        <v>8962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60</v>
      </c>
      <c r="W24">
        <v>481</v>
      </c>
      <c r="X24">
        <v>0</v>
      </c>
      <c r="Y24">
        <v>0</v>
      </c>
      <c r="Z24">
        <v>0</v>
      </c>
      <c r="AA24">
        <v>0</v>
      </c>
      <c r="AB24">
        <v>60</v>
      </c>
      <c r="AC24">
        <v>577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176</v>
      </c>
      <c r="AL24">
        <v>5414</v>
      </c>
      <c r="AM24">
        <v>0</v>
      </c>
      <c r="AN24">
        <v>102</v>
      </c>
      <c r="AO24">
        <v>1735</v>
      </c>
      <c r="AP24">
        <v>0</v>
      </c>
      <c r="AQ24">
        <v>19</v>
      </c>
      <c r="AR24">
        <v>364</v>
      </c>
      <c r="AS24">
        <v>0</v>
      </c>
      <c r="AT24">
        <v>40</v>
      </c>
      <c r="AU24">
        <v>391</v>
      </c>
    </row>
  </sheetData>
  <phoneticPr fontId="3"/>
  <hyperlinks>
    <hyperlink ref="AW1" r:id="rId1" xr:uid="{9B44D3AC-5603-DB4F-833F-ECE31C956B4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E233-57F8-9748-B485-D7AB3C6F8D4C}">
  <dimension ref="A1:F285"/>
  <sheetViews>
    <sheetView topLeftCell="A223" workbookViewId="0">
      <selection activeCell="A239" sqref="A239:B239"/>
    </sheetView>
  </sheetViews>
  <sheetFormatPr baseColWidth="10" defaultRowHeight="20"/>
  <cols>
    <col min="1" max="1" width="38.140625" customWidth="1"/>
  </cols>
  <sheetData>
    <row r="1" spans="1:6" ht="24">
      <c r="A1" s="36" t="s">
        <v>96</v>
      </c>
      <c r="B1" s="37" t="s">
        <v>97</v>
      </c>
      <c r="C1" s="37" t="s">
        <v>98</v>
      </c>
      <c r="D1" s="37" t="s">
        <v>99</v>
      </c>
      <c r="F1" s="38" t="s">
        <v>100</v>
      </c>
    </row>
    <row r="2" spans="1:6">
      <c r="A2" s="39">
        <v>1</v>
      </c>
      <c r="B2" s="39" t="s">
        <v>101</v>
      </c>
      <c r="C2" s="39" t="s">
        <v>102</v>
      </c>
      <c r="F2" s="25" t="s">
        <v>103</v>
      </c>
    </row>
    <row r="3" spans="1:6">
      <c r="A3" s="37" t="s">
        <v>104</v>
      </c>
      <c r="B3" s="40">
        <v>100</v>
      </c>
      <c r="C3" s="40" t="s">
        <v>105</v>
      </c>
      <c r="D3" s="40"/>
    </row>
    <row r="4" spans="1:6">
      <c r="A4" s="40">
        <v>102</v>
      </c>
      <c r="B4" s="40" t="s">
        <v>105</v>
      </c>
      <c r="C4" s="40"/>
    </row>
    <row r="5" spans="1:6">
      <c r="A5" s="40">
        <v>103</v>
      </c>
      <c r="B5" s="40" t="s">
        <v>106</v>
      </c>
      <c r="C5" s="40"/>
    </row>
    <row r="6" spans="1:6">
      <c r="A6" s="40">
        <v>104</v>
      </c>
      <c r="B6" s="40" t="s">
        <v>107</v>
      </c>
      <c r="C6" s="40"/>
    </row>
    <row r="7" spans="1:6">
      <c r="A7" s="40">
        <v>105</v>
      </c>
      <c r="B7" s="40" t="s">
        <v>108</v>
      </c>
      <c r="C7" s="40" t="s">
        <v>109</v>
      </c>
    </row>
    <row r="8" spans="1:6">
      <c r="A8" s="40">
        <v>106</v>
      </c>
      <c r="B8" s="40" t="s">
        <v>110</v>
      </c>
      <c r="C8" s="40"/>
    </row>
    <row r="9" spans="1:6">
      <c r="A9" s="40">
        <v>107</v>
      </c>
      <c r="B9" s="40" t="s">
        <v>111</v>
      </c>
      <c r="C9" s="40"/>
    </row>
    <row r="10" spans="1:6">
      <c r="A10" s="40">
        <v>108</v>
      </c>
      <c r="B10" s="40" t="s">
        <v>112</v>
      </c>
      <c r="C10" s="40"/>
    </row>
    <row r="11" spans="1:6">
      <c r="A11" s="40">
        <v>109</v>
      </c>
      <c r="B11" s="40" t="s">
        <v>105</v>
      </c>
      <c r="C11" s="40"/>
    </row>
    <row r="12" spans="1:6">
      <c r="A12" s="40">
        <v>110</v>
      </c>
      <c r="B12" s="40" t="s">
        <v>113</v>
      </c>
      <c r="C12" s="40"/>
    </row>
    <row r="13" spans="1:6">
      <c r="A13" s="40">
        <v>111</v>
      </c>
      <c r="B13" s="40" t="s">
        <v>114</v>
      </c>
      <c r="C13" s="40"/>
    </row>
    <row r="14" spans="1:6">
      <c r="A14" s="40">
        <v>112</v>
      </c>
      <c r="B14" s="40" t="s">
        <v>115</v>
      </c>
      <c r="C14" s="40"/>
    </row>
    <row r="15" spans="1:6">
      <c r="A15" s="40">
        <v>113</v>
      </c>
      <c r="B15" s="40" t="s">
        <v>116</v>
      </c>
      <c r="C15" s="40"/>
    </row>
    <row r="16" spans="1:6">
      <c r="A16" s="40">
        <v>114</v>
      </c>
      <c r="B16" s="40" t="s">
        <v>105</v>
      </c>
      <c r="C16" s="40"/>
    </row>
    <row r="17" spans="1:3">
      <c r="A17" s="40">
        <v>115</v>
      </c>
      <c r="B17" s="40" t="s">
        <v>105</v>
      </c>
      <c r="C17" s="40"/>
    </row>
    <row r="18" spans="1:3">
      <c r="A18" s="40">
        <v>116</v>
      </c>
      <c r="B18" s="40" t="s">
        <v>117</v>
      </c>
      <c r="C18" s="40" t="s">
        <v>118</v>
      </c>
    </row>
    <row r="19" spans="1:3">
      <c r="A19" s="40">
        <v>117</v>
      </c>
      <c r="B19" s="40" t="s">
        <v>119</v>
      </c>
      <c r="C19" s="40"/>
    </row>
    <row r="20" spans="1:3">
      <c r="A20" s="40">
        <v>118</v>
      </c>
      <c r="B20" s="40" t="s">
        <v>120</v>
      </c>
      <c r="C20" s="40" t="s">
        <v>121</v>
      </c>
    </row>
    <row r="21" spans="1:3">
      <c r="A21" s="40">
        <v>119</v>
      </c>
      <c r="B21" s="40" t="s">
        <v>105</v>
      </c>
      <c r="C21" s="40"/>
    </row>
    <row r="22" spans="1:3">
      <c r="A22" s="40">
        <v>120</v>
      </c>
      <c r="B22" s="40" t="s">
        <v>122</v>
      </c>
      <c r="C22" s="40"/>
    </row>
    <row r="23" spans="1:3">
      <c r="A23" s="40">
        <v>121</v>
      </c>
      <c r="B23" s="40" t="s">
        <v>123</v>
      </c>
      <c r="C23" s="40"/>
    </row>
    <row r="24" spans="1:3">
      <c r="A24" s="40">
        <v>122</v>
      </c>
      <c r="B24" s="40" t="s">
        <v>124</v>
      </c>
      <c r="C24" s="40" t="s">
        <v>125</v>
      </c>
    </row>
    <row r="25" spans="1:3">
      <c r="A25" s="40">
        <v>123</v>
      </c>
      <c r="B25" s="40" t="s">
        <v>126</v>
      </c>
      <c r="C25" s="40" t="s">
        <v>127</v>
      </c>
    </row>
    <row r="26" spans="1:3">
      <c r="A26" s="40">
        <v>124</v>
      </c>
      <c r="B26" s="40" t="s">
        <v>128</v>
      </c>
      <c r="C26" s="40"/>
    </row>
    <row r="27" spans="1:3">
      <c r="A27" s="40">
        <v>125</v>
      </c>
      <c r="B27" s="40" t="s">
        <v>129</v>
      </c>
      <c r="C27" s="40" t="s">
        <v>130</v>
      </c>
    </row>
    <row r="28" spans="1:3">
      <c r="A28" s="40">
        <v>126</v>
      </c>
      <c r="B28" s="40" t="s">
        <v>131</v>
      </c>
      <c r="C28" s="40"/>
    </row>
    <row r="29" spans="1:3">
      <c r="A29" s="40">
        <v>127</v>
      </c>
      <c r="B29" s="40" t="s">
        <v>132</v>
      </c>
      <c r="C29" s="40"/>
    </row>
    <row r="30" spans="1:3">
      <c r="A30" s="40">
        <v>128</v>
      </c>
      <c r="B30" s="40" t="s">
        <v>133</v>
      </c>
      <c r="C30" s="40"/>
    </row>
    <row r="31" spans="1:3">
      <c r="A31" s="40">
        <v>129</v>
      </c>
      <c r="B31" s="40" t="s">
        <v>134</v>
      </c>
      <c r="C31" s="40"/>
    </row>
    <row r="32" spans="1:3">
      <c r="A32" s="40">
        <v>130</v>
      </c>
      <c r="B32" s="40" t="s">
        <v>135</v>
      </c>
      <c r="C32" s="40"/>
    </row>
    <row r="33" spans="1:4">
      <c r="A33" s="40">
        <v>131</v>
      </c>
      <c r="B33" s="40" t="s">
        <v>136</v>
      </c>
      <c r="C33" s="40"/>
    </row>
    <row r="34" spans="1:4">
      <c r="A34" s="40">
        <v>132</v>
      </c>
      <c r="B34" s="40" t="s">
        <v>137</v>
      </c>
      <c r="C34" s="40"/>
    </row>
    <row r="35" spans="1:4">
      <c r="A35" s="40">
        <v>133</v>
      </c>
      <c r="B35" s="40" t="s">
        <v>138</v>
      </c>
      <c r="D35" s="40"/>
    </row>
    <row r="36" spans="1:4">
      <c r="A36" s="40">
        <v>134</v>
      </c>
      <c r="B36" s="40" t="s">
        <v>139</v>
      </c>
      <c r="C36" s="40"/>
    </row>
    <row r="37" spans="1:4">
      <c r="A37" s="40">
        <v>135</v>
      </c>
      <c r="B37" s="40" t="s">
        <v>140</v>
      </c>
      <c r="C37" s="40"/>
    </row>
    <row r="38" spans="1:4">
      <c r="A38" s="40">
        <v>136</v>
      </c>
      <c r="B38" s="40" t="s">
        <v>105</v>
      </c>
      <c r="C38" s="40"/>
    </row>
    <row r="39" spans="1:4">
      <c r="A39" s="40">
        <v>137</v>
      </c>
      <c r="B39" s="40" t="s">
        <v>141</v>
      </c>
      <c r="C39" s="40"/>
    </row>
    <row r="40" spans="1:4">
      <c r="A40" s="40">
        <v>138</v>
      </c>
      <c r="B40" s="40" t="s">
        <v>142</v>
      </c>
      <c r="C40" s="40"/>
    </row>
    <row r="41" spans="1:4">
      <c r="A41" s="40">
        <v>139</v>
      </c>
      <c r="B41" s="40" t="s">
        <v>105</v>
      </c>
      <c r="C41" s="40"/>
    </row>
    <row r="42" spans="1:4">
      <c r="A42" s="40">
        <v>140</v>
      </c>
      <c r="B42" s="40" t="s">
        <v>143</v>
      </c>
      <c r="C42" s="40"/>
    </row>
    <row r="43" spans="1:4">
      <c r="A43" s="40">
        <v>141</v>
      </c>
      <c r="B43" s="40" t="s">
        <v>144</v>
      </c>
      <c r="C43" s="40"/>
    </row>
    <row r="44" spans="1:4">
      <c r="A44" s="40">
        <v>142</v>
      </c>
      <c r="B44" s="40" t="s">
        <v>105</v>
      </c>
      <c r="C44" s="40"/>
    </row>
    <row r="45" spans="1:4">
      <c r="A45" s="40">
        <v>143</v>
      </c>
      <c r="B45" s="40" t="s">
        <v>145</v>
      </c>
      <c r="C45" s="40" t="s">
        <v>146</v>
      </c>
    </row>
    <row r="46" spans="1:4">
      <c r="A46" s="40">
        <v>144</v>
      </c>
      <c r="B46" s="40" t="s">
        <v>147</v>
      </c>
      <c r="C46" s="40"/>
    </row>
    <row r="47" spans="1:4">
      <c r="A47" s="40">
        <v>145</v>
      </c>
      <c r="B47" s="40" t="s">
        <v>148</v>
      </c>
      <c r="C47" s="40"/>
    </row>
    <row r="48" spans="1:4">
      <c r="A48" s="40">
        <v>146</v>
      </c>
      <c r="B48" s="40" t="s">
        <v>149</v>
      </c>
      <c r="C48" s="40"/>
    </row>
    <row r="49" spans="1:4">
      <c r="A49" s="40">
        <v>147</v>
      </c>
      <c r="B49" s="40" t="s">
        <v>150</v>
      </c>
      <c r="C49" s="40" t="s">
        <v>151</v>
      </c>
    </row>
    <row r="50" spans="1:4">
      <c r="A50" s="40">
        <v>148</v>
      </c>
      <c r="B50" s="40" t="s">
        <v>105</v>
      </c>
      <c r="C50" s="40"/>
    </row>
    <row r="51" spans="1:4">
      <c r="A51" s="40">
        <v>149</v>
      </c>
      <c r="B51" s="40" t="s">
        <v>152</v>
      </c>
      <c r="C51" s="40" t="s">
        <v>153</v>
      </c>
    </row>
    <row r="52" spans="1:4">
      <c r="A52" s="40">
        <v>150</v>
      </c>
      <c r="B52" s="40" t="s">
        <v>154</v>
      </c>
      <c r="D52" s="40"/>
    </row>
    <row r="53" spans="1:4">
      <c r="A53" s="40">
        <v>151</v>
      </c>
      <c r="B53" s="40" t="s">
        <v>155</v>
      </c>
      <c r="C53" s="40"/>
    </row>
    <row r="54" spans="1:4">
      <c r="A54" s="40">
        <v>152</v>
      </c>
      <c r="B54" s="40" t="s">
        <v>156</v>
      </c>
      <c r="C54" s="40"/>
    </row>
    <row r="55" spans="1:4">
      <c r="A55" s="40">
        <v>153</v>
      </c>
      <c r="B55" s="40" t="s">
        <v>157</v>
      </c>
      <c r="C55" s="40"/>
    </row>
    <row r="56" spans="1:4">
      <c r="A56" s="40">
        <v>154</v>
      </c>
      <c r="B56" s="40" t="s">
        <v>158</v>
      </c>
      <c r="C56" s="40"/>
    </row>
    <row r="57" spans="1:4">
      <c r="A57" s="40">
        <v>155</v>
      </c>
      <c r="B57" s="40" t="s">
        <v>159</v>
      </c>
      <c r="C57" s="40"/>
    </row>
    <row r="58" spans="1:4">
      <c r="A58" s="40">
        <v>156</v>
      </c>
      <c r="B58" s="40" t="s">
        <v>160</v>
      </c>
      <c r="C58" s="40"/>
    </row>
    <row r="59" spans="1:4">
      <c r="A59" s="40">
        <v>157</v>
      </c>
      <c r="B59" s="40" t="s">
        <v>161</v>
      </c>
      <c r="C59" s="40" t="s">
        <v>162</v>
      </c>
    </row>
    <row r="60" spans="1:4">
      <c r="A60" s="40">
        <v>158</v>
      </c>
      <c r="B60" s="40" t="s">
        <v>163</v>
      </c>
      <c r="D60" s="40"/>
    </row>
    <row r="61" spans="1:4">
      <c r="A61" s="25" t="s">
        <v>164</v>
      </c>
    </row>
    <row r="62" spans="1:4">
      <c r="A62" s="37" t="s">
        <v>165</v>
      </c>
      <c r="B62" s="37" t="s">
        <v>97</v>
      </c>
      <c r="C62" s="37" t="s">
        <v>98</v>
      </c>
      <c r="D62" s="37" t="s">
        <v>99</v>
      </c>
    </row>
    <row r="63" spans="1:4">
      <c r="A63" s="39">
        <v>2</v>
      </c>
      <c r="B63" s="39" t="s">
        <v>166</v>
      </c>
      <c r="C63" s="39" t="s">
        <v>167</v>
      </c>
    </row>
    <row r="64" spans="1:4">
      <c r="A64" s="37" t="s">
        <v>168</v>
      </c>
      <c r="B64" s="40">
        <v>201</v>
      </c>
      <c r="C64" s="40" t="s">
        <v>169</v>
      </c>
      <c r="D64" s="40"/>
    </row>
    <row r="65" spans="1:3">
      <c r="A65" s="40">
        <v>202</v>
      </c>
      <c r="B65" s="40" t="s">
        <v>170</v>
      </c>
      <c r="C65" s="40"/>
    </row>
    <row r="66" spans="1:3">
      <c r="A66" s="40">
        <v>203</v>
      </c>
      <c r="B66" s="40" t="s">
        <v>171</v>
      </c>
      <c r="C66" s="40"/>
    </row>
    <row r="67" spans="1:3">
      <c r="A67" s="40">
        <v>204</v>
      </c>
      <c r="B67" s="40" t="s">
        <v>172</v>
      </c>
      <c r="C67" s="40"/>
    </row>
    <row r="68" spans="1:3">
      <c r="A68" s="40">
        <v>205</v>
      </c>
      <c r="B68" s="40" t="s">
        <v>173</v>
      </c>
      <c r="C68" s="40"/>
    </row>
    <row r="69" spans="1:3">
      <c r="A69" s="40">
        <v>206</v>
      </c>
      <c r="B69" s="40" t="s">
        <v>174</v>
      </c>
      <c r="C69" s="40" t="s">
        <v>175</v>
      </c>
    </row>
    <row r="70" spans="1:3">
      <c r="A70" s="40">
        <v>207</v>
      </c>
      <c r="B70" s="40" t="s">
        <v>176</v>
      </c>
      <c r="C70" s="40"/>
    </row>
    <row r="71" spans="1:3">
      <c r="A71" s="40">
        <v>208</v>
      </c>
      <c r="B71" s="40" t="s">
        <v>177</v>
      </c>
      <c r="C71" s="40"/>
    </row>
    <row r="72" spans="1:3">
      <c r="A72" s="40">
        <v>209</v>
      </c>
      <c r="B72" s="40" t="s">
        <v>178</v>
      </c>
      <c r="C72" s="40"/>
    </row>
    <row r="73" spans="1:3">
      <c r="A73" s="40">
        <v>210</v>
      </c>
      <c r="B73" s="40" t="s">
        <v>179</v>
      </c>
      <c r="C73" s="40"/>
    </row>
    <row r="74" spans="1:3">
      <c r="A74" s="40">
        <v>211</v>
      </c>
      <c r="B74" s="40" t="s">
        <v>180</v>
      </c>
      <c r="C74" s="40"/>
    </row>
    <row r="75" spans="1:3">
      <c r="A75" s="40">
        <v>212</v>
      </c>
      <c r="B75" s="40" t="s">
        <v>181</v>
      </c>
      <c r="C75" s="40"/>
    </row>
    <row r="76" spans="1:3">
      <c r="A76" s="40">
        <v>213</v>
      </c>
      <c r="B76" s="40" t="s">
        <v>182</v>
      </c>
      <c r="C76" s="40"/>
    </row>
    <row r="77" spans="1:3">
      <c r="A77" s="40">
        <v>214</v>
      </c>
      <c r="B77" s="40" t="s">
        <v>105</v>
      </c>
      <c r="C77" s="40"/>
    </row>
    <row r="78" spans="1:3">
      <c r="A78" s="40">
        <v>215</v>
      </c>
      <c r="B78" s="40" t="s">
        <v>183</v>
      </c>
      <c r="C78" s="40" t="s">
        <v>184</v>
      </c>
    </row>
    <row r="79" spans="1:3">
      <c r="A79" s="40">
        <v>216</v>
      </c>
      <c r="B79" s="40" t="s">
        <v>185</v>
      </c>
      <c r="C79" s="40" t="s">
        <v>186</v>
      </c>
    </row>
    <row r="80" spans="1:3">
      <c r="A80" s="40">
        <v>217</v>
      </c>
      <c r="B80" s="40" t="s">
        <v>187</v>
      </c>
      <c r="C80" s="40" t="s">
        <v>188</v>
      </c>
    </row>
    <row r="81" spans="1:4">
      <c r="A81" s="40">
        <v>218</v>
      </c>
      <c r="B81" s="40" t="s">
        <v>189</v>
      </c>
      <c r="C81" s="40" t="s">
        <v>190</v>
      </c>
    </row>
    <row r="82" spans="1:4">
      <c r="A82" s="40">
        <v>219</v>
      </c>
      <c r="B82" s="40" t="s">
        <v>191</v>
      </c>
      <c r="C82" s="40"/>
    </row>
    <row r="83" spans="1:4">
      <c r="A83" s="40">
        <v>220</v>
      </c>
      <c r="B83" s="40" t="s">
        <v>192</v>
      </c>
      <c r="C83" s="40" t="s">
        <v>193</v>
      </c>
    </row>
    <row r="84" spans="1:4">
      <c r="A84" s="40">
        <v>221</v>
      </c>
      <c r="B84" s="40" t="s">
        <v>194</v>
      </c>
      <c r="C84" s="40" t="s">
        <v>195</v>
      </c>
    </row>
    <row r="85" spans="1:4">
      <c r="A85" s="40">
        <v>222</v>
      </c>
      <c r="B85" s="40" t="s">
        <v>196</v>
      </c>
      <c r="C85" s="40"/>
    </row>
    <row r="86" spans="1:4">
      <c r="A86" s="40">
        <v>223</v>
      </c>
      <c r="B86" s="40" t="s">
        <v>197</v>
      </c>
      <c r="D86" s="40"/>
    </row>
    <row r="87" spans="1:4">
      <c r="A87" s="40">
        <v>224</v>
      </c>
      <c r="B87" s="40" t="s">
        <v>198</v>
      </c>
      <c r="C87" s="40" t="s">
        <v>167</v>
      </c>
    </row>
    <row r="88" spans="1:4">
      <c r="A88" s="40">
        <v>225</v>
      </c>
      <c r="B88" s="40" t="s">
        <v>199</v>
      </c>
      <c r="D88" s="40"/>
    </row>
    <row r="89" spans="1:4">
      <c r="A89" s="40">
        <v>226</v>
      </c>
      <c r="B89" s="40" t="s">
        <v>105</v>
      </c>
      <c r="D89" s="40"/>
    </row>
    <row r="90" spans="1:4">
      <c r="A90" s="40">
        <v>227</v>
      </c>
      <c r="B90" s="40" t="s">
        <v>200</v>
      </c>
      <c r="C90" s="40"/>
    </row>
    <row r="91" spans="1:4">
      <c r="A91" s="40">
        <v>228</v>
      </c>
      <c r="B91" s="40" t="s">
        <v>201</v>
      </c>
      <c r="D91" s="40" t="s">
        <v>202</v>
      </c>
    </row>
    <row r="92" spans="1:4">
      <c r="A92" s="40">
        <v>229</v>
      </c>
      <c r="B92" s="40" t="s">
        <v>203</v>
      </c>
      <c r="D92" s="40"/>
    </row>
    <row r="93" spans="1:4">
      <c r="A93" s="40">
        <v>230</v>
      </c>
      <c r="B93" s="40" t="s">
        <v>204</v>
      </c>
      <c r="D93" s="40"/>
    </row>
    <row r="94" spans="1:4">
      <c r="A94" s="40">
        <v>231</v>
      </c>
      <c r="B94" s="40" t="s">
        <v>205</v>
      </c>
      <c r="D94" s="40"/>
    </row>
    <row r="95" spans="1:4">
      <c r="A95" s="40">
        <v>232</v>
      </c>
      <c r="B95" s="40" t="s">
        <v>206</v>
      </c>
      <c r="C95" s="40"/>
    </row>
    <row r="96" spans="1:4">
      <c r="A96" s="40">
        <v>233</v>
      </c>
      <c r="B96" s="40" t="s">
        <v>207</v>
      </c>
      <c r="D96" s="40"/>
    </row>
    <row r="97" spans="1:4">
      <c r="A97" s="40">
        <v>234</v>
      </c>
      <c r="B97" s="40" t="s">
        <v>208</v>
      </c>
      <c r="C97" s="40"/>
    </row>
    <row r="98" spans="1:4">
      <c r="A98" s="40">
        <v>235</v>
      </c>
      <c r="B98" s="40" t="s">
        <v>209</v>
      </c>
      <c r="D98" s="40"/>
    </row>
    <row r="99" spans="1:4">
      <c r="A99" s="40">
        <v>236</v>
      </c>
      <c r="B99" s="40" t="s">
        <v>210</v>
      </c>
      <c r="C99" s="40"/>
    </row>
    <row r="100" spans="1:4">
      <c r="A100" s="40">
        <v>237</v>
      </c>
      <c r="B100" s="40" t="s">
        <v>211</v>
      </c>
      <c r="C100" s="40"/>
    </row>
    <row r="101" spans="1:4">
      <c r="A101" s="40">
        <v>238</v>
      </c>
      <c r="B101" s="40" t="s">
        <v>212</v>
      </c>
      <c r="C101" s="40"/>
    </row>
    <row r="102" spans="1:4">
      <c r="A102" s="40">
        <v>239</v>
      </c>
      <c r="B102" s="40" t="s">
        <v>213</v>
      </c>
      <c r="C102" s="40"/>
    </row>
    <row r="103" spans="1:4">
      <c r="A103" s="40">
        <v>240</v>
      </c>
      <c r="B103" s="40" t="s">
        <v>214</v>
      </c>
      <c r="C103" s="40"/>
    </row>
    <row r="104" spans="1:4">
      <c r="A104" s="40">
        <v>241</v>
      </c>
      <c r="B104" s="40" t="s">
        <v>215</v>
      </c>
      <c r="D104" s="40"/>
    </row>
    <row r="105" spans="1:4">
      <c r="A105" s="40">
        <v>242</v>
      </c>
      <c r="B105" s="40" t="s">
        <v>216</v>
      </c>
      <c r="C105" s="40"/>
    </row>
    <row r="106" spans="1:4">
      <c r="A106" s="40">
        <v>243</v>
      </c>
      <c r="B106" s="40" t="s">
        <v>217</v>
      </c>
      <c r="C106" s="40"/>
    </row>
    <row r="107" spans="1:4">
      <c r="A107" s="40">
        <v>244</v>
      </c>
      <c r="B107" s="40" t="s">
        <v>218</v>
      </c>
      <c r="C107" s="40"/>
    </row>
    <row r="108" spans="1:4">
      <c r="A108" s="40">
        <v>245</v>
      </c>
      <c r="B108" s="40" t="s">
        <v>219</v>
      </c>
      <c r="D108" s="40"/>
    </row>
    <row r="109" spans="1:4">
      <c r="A109" s="40">
        <v>246</v>
      </c>
      <c r="B109" s="40" t="s">
        <v>220</v>
      </c>
      <c r="C109" s="40"/>
    </row>
    <row r="110" spans="1:4">
      <c r="A110" s="40">
        <v>247</v>
      </c>
      <c r="B110" s="40" t="s">
        <v>221</v>
      </c>
      <c r="D110" s="40"/>
    </row>
    <row r="111" spans="1:4">
      <c r="A111" s="40">
        <v>248</v>
      </c>
      <c r="B111" s="40" t="s">
        <v>222</v>
      </c>
      <c r="C111" s="40"/>
    </row>
    <row r="112" spans="1:4">
      <c r="A112" s="40">
        <v>249</v>
      </c>
      <c r="B112" s="40" t="s">
        <v>223</v>
      </c>
      <c r="C112" s="40"/>
    </row>
    <row r="113" spans="1:4">
      <c r="A113" s="40">
        <v>250</v>
      </c>
      <c r="B113" s="40" t="s">
        <v>224</v>
      </c>
      <c r="C113" s="40"/>
    </row>
    <row r="114" spans="1:4">
      <c r="A114" s="25" t="s">
        <v>164</v>
      </c>
    </row>
    <row r="115" spans="1:4">
      <c r="A115" s="37" t="s">
        <v>165</v>
      </c>
      <c r="B115" s="37" t="s">
        <v>97</v>
      </c>
      <c r="C115" s="37" t="s">
        <v>98</v>
      </c>
      <c r="D115" s="37" t="s">
        <v>99</v>
      </c>
    </row>
    <row r="116" spans="1:4">
      <c r="A116" s="39">
        <v>3</v>
      </c>
      <c r="B116" s="39" t="s">
        <v>225</v>
      </c>
      <c r="C116" s="39" t="s">
        <v>226</v>
      </c>
    </row>
    <row r="117" spans="1:4">
      <c r="A117" s="40">
        <v>301</v>
      </c>
      <c r="B117" s="40" t="s">
        <v>227</v>
      </c>
      <c r="C117" s="40" t="s">
        <v>228</v>
      </c>
    </row>
    <row r="118" spans="1:4">
      <c r="A118" s="40">
        <v>302</v>
      </c>
      <c r="B118" s="40" t="s">
        <v>229</v>
      </c>
      <c r="C118" s="40"/>
    </row>
    <row r="119" spans="1:4">
      <c r="A119" s="40">
        <v>303</v>
      </c>
      <c r="B119" s="40" t="s">
        <v>230</v>
      </c>
      <c r="C119" s="40" t="s">
        <v>231</v>
      </c>
    </row>
    <row r="120" spans="1:4">
      <c r="A120" s="40">
        <v>304</v>
      </c>
      <c r="B120" s="40" t="s">
        <v>232</v>
      </c>
      <c r="C120" s="40" t="s">
        <v>233</v>
      </c>
    </row>
    <row r="121" spans="1:4">
      <c r="A121" s="40">
        <v>305</v>
      </c>
      <c r="B121" s="40" t="s">
        <v>234</v>
      </c>
      <c r="D121" s="40"/>
    </row>
    <row r="122" spans="1:4">
      <c r="A122" s="40">
        <v>306</v>
      </c>
      <c r="B122" s="40" t="s">
        <v>235</v>
      </c>
      <c r="C122" s="40"/>
    </row>
    <row r="123" spans="1:4">
      <c r="A123" s="40">
        <v>307</v>
      </c>
      <c r="B123" s="40" t="s">
        <v>236</v>
      </c>
      <c r="C123" s="40" t="s">
        <v>237</v>
      </c>
    </row>
    <row r="124" spans="1:4">
      <c r="A124" s="40">
        <v>308</v>
      </c>
      <c r="B124" s="40" t="s">
        <v>238</v>
      </c>
      <c r="C124" s="40" t="s">
        <v>239</v>
      </c>
    </row>
    <row r="125" spans="1:4">
      <c r="A125" s="40">
        <v>309</v>
      </c>
      <c r="B125" s="40" t="s">
        <v>240</v>
      </c>
      <c r="C125" s="40"/>
    </row>
    <row r="126" spans="1:4">
      <c r="A126" s="40">
        <v>310</v>
      </c>
      <c r="B126" s="40" t="s">
        <v>241</v>
      </c>
      <c r="C126" s="40"/>
    </row>
    <row r="127" spans="1:4">
      <c r="A127" s="40">
        <v>311</v>
      </c>
      <c r="B127" s="40" t="s">
        <v>242</v>
      </c>
      <c r="C127" s="40"/>
    </row>
    <row r="128" spans="1:4">
      <c r="A128" s="40">
        <v>312</v>
      </c>
      <c r="B128" s="40" t="s">
        <v>243</v>
      </c>
      <c r="C128" s="40" t="s">
        <v>244</v>
      </c>
    </row>
    <row r="129" spans="1:3">
      <c r="A129" s="40">
        <v>313</v>
      </c>
      <c r="B129" s="40" t="s">
        <v>105</v>
      </c>
      <c r="C129" s="40"/>
    </row>
    <row r="130" spans="1:3">
      <c r="A130" s="40">
        <v>314</v>
      </c>
      <c r="B130" s="40" t="s">
        <v>245</v>
      </c>
      <c r="C130" s="40"/>
    </row>
    <row r="131" spans="1:3">
      <c r="A131" s="40">
        <v>315</v>
      </c>
      <c r="B131" s="40" t="s">
        <v>246</v>
      </c>
      <c r="C131" s="40" t="s">
        <v>247</v>
      </c>
    </row>
    <row r="132" spans="1:3">
      <c r="A132" s="40">
        <v>316</v>
      </c>
      <c r="B132" s="40" t="s">
        <v>248</v>
      </c>
      <c r="C132" s="40"/>
    </row>
    <row r="133" spans="1:3">
      <c r="A133" s="40">
        <v>317</v>
      </c>
      <c r="B133" s="40" t="s">
        <v>249</v>
      </c>
      <c r="C133" s="40"/>
    </row>
    <row r="134" spans="1:3">
      <c r="A134" s="40">
        <v>318</v>
      </c>
      <c r="B134" s="40" t="s">
        <v>105</v>
      </c>
      <c r="C134" s="40"/>
    </row>
    <row r="135" spans="1:3">
      <c r="A135" s="40">
        <v>319</v>
      </c>
      <c r="B135" s="40" t="s">
        <v>250</v>
      </c>
      <c r="C135" s="40"/>
    </row>
    <row r="136" spans="1:3">
      <c r="A136" s="40">
        <v>320</v>
      </c>
      <c r="B136" s="40" t="s">
        <v>251</v>
      </c>
      <c r="C136" s="40"/>
    </row>
    <row r="137" spans="1:3">
      <c r="A137" s="40">
        <v>321</v>
      </c>
      <c r="B137" s="40" t="s">
        <v>252</v>
      </c>
      <c r="C137" s="40"/>
    </row>
    <row r="138" spans="1:3">
      <c r="A138" s="40">
        <v>322</v>
      </c>
      <c r="B138" s="40" t="s">
        <v>253</v>
      </c>
      <c r="C138" s="40"/>
    </row>
    <row r="139" spans="1:3">
      <c r="A139" s="40">
        <v>323</v>
      </c>
      <c r="B139" s="40" t="s">
        <v>254</v>
      </c>
      <c r="C139" s="40" t="s">
        <v>255</v>
      </c>
    </row>
    <row r="140" spans="1:3">
      <c r="A140" s="40">
        <v>324</v>
      </c>
      <c r="B140" s="40" t="s">
        <v>256</v>
      </c>
      <c r="C140" s="40"/>
    </row>
    <row r="141" spans="1:3">
      <c r="A141" s="40">
        <v>325</v>
      </c>
      <c r="B141" s="40" t="s">
        <v>257</v>
      </c>
      <c r="C141" s="40" t="s">
        <v>258</v>
      </c>
    </row>
    <row r="142" spans="1:3">
      <c r="A142" s="40">
        <v>326</v>
      </c>
      <c r="B142" s="40" t="s">
        <v>259</v>
      </c>
      <c r="C142" s="40" t="s">
        <v>260</v>
      </c>
    </row>
    <row r="143" spans="1:3">
      <c r="A143" s="40">
        <v>327</v>
      </c>
      <c r="B143" s="40" t="s">
        <v>261</v>
      </c>
      <c r="C143" s="40" t="s">
        <v>262</v>
      </c>
    </row>
    <row r="144" spans="1:3">
      <c r="A144" s="40">
        <v>328</v>
      </c>
      <c r="B144" s="40" t="s">
        <v>263</v>
      </c>
      <c r="C144" s="40" t="s">
        <v>264</v>
      </c>
    </row>
    <row r="145" spans="1:4">
      <c r="A145" s="40">
        <v>329</v>
      </c>
      <c r="B145" s="40" t="s">
        <v>265</v>
      </c>
      <c r="C145" s="40" t="s">
        <v>266</v>
      </c>
    </row>
    <row r="146" spans="1:4">
      <c r="A146" s="40">
        <v>330</v>
      </c>
      <c r="B146" s="40" t="s">
        <v>267</v>
      </c>
      <c r="C146" s="40"/>
    </row>
    <row r="147" spans="1:4">
      <c r="A147" s="40">
        <v>331</v>
      </c>
      <c r="B147" s="40" t="s">
        <v>268</v>
      </c>
      <c r="C147" s="40" t="s">
        <v>269</v>
      </c>
    </row>
    <row r="148" spans="1:4">
      <c r="A148" s="40">
        <v>332</v>
      </c>
      <c r="B148" s="40" t="s">
        <v>270</v>
      </c>
      <c r="C148" s="40" t="s">
        <v>271</v>
      </c>
    </row>
    <row r="149" spans="1:4">
      <c r="A149" s="40">
        <v>333</v>
      </c>
      <c r="B149" s="40" t="s">
        <v>272</v>
      </c>
      <c r="C149" s="40" t="s">
        <v>273</v>
      </c>
    </row>
    <row r="150" spans="1:4">
      <c r="A150" s="40">
        <v>334</v>
      </c>
      <c r="B150" s="40" t="s">
        <v>274</v>
      </c>
      <c r="C150" s="40" t="s">
        <v>266</v>
      </c>
    </row>
    <row r="151" spans="1:4">
      <c r="A151" s="40">
        <v>335</v>
      </c>
      <c r="B151" s="40" t="s">
        <v>275</v>
      </c>
      <c r="C151" s="40" t="s">
        <v>276</v>
      </c>
    </row>
    <row r="152" spans="1:4">
      <c r="A152" s="40">
        <v>336</v>
      </c>
      <c r="B152" s="40" t="s">
        <v>277</v>
      </c>
      <c r="C152" s="40" t="s">
        <v>278</v>
      </c>
    </row>
    <row r="153" spans="1:4">
      <c r="A153" s="40">
        <v>337</v>
      </c>
      <c r="B153" s="40" t="s">
        <v>279</v>
      </c>
      <c r="C153" s="40" t="s">
        <v>280</v>
      </c>
    </row>
    <row r="154" spans="1:4">
      <c r="A154" s="40">
        <v>338</v>
      </c>
      <c r="B154" s="40" t="s">
        <v>281</v>
      </c>
      <c r="C154" s="40"/>
    </row>
    <row r="155" spans="1:4">
      <c r="A155" s="25" t="s">
        <v>164</v>
      </c>
    </row>
    <row r="156" spans="1:4">
      <c r="A156" s="37" t="s">
        <v>165</v>
      </c>
      <c r="B156" s="37" t="s">
        <v>97</v>
      </c>
      <c r="C156" s="37" t="s">
        <v>98</v>
      </c>
      <c r="D156" s="37" t="s">
        <v>99</v>
      </c>
    </row>
    <row r="157" spans="1:4">
      <c r="A157" s="39">
        <v>4</v>
      </c>
      <c r="B157" s="39" t="s">
        <v>282</v>
      </c>
      <c r="C157" s="40"/>
    </row>
    <row r="158" spans="1:4">
      <c r="A158" s="37" t="s">
        <v>283</v>
      </c>
      <c r="B158" s="40">
        <v>401</v>
      </c>
      <c r="C158" s="40" t="s">
        <v>284</v>
      </c>
      <c r="D158" s="40"/>
    </row>
    <row r="159" spans="1:4">
      <c r="A159" s="40">
        <v>402</v>
      </c>
      <c r="B159" s="40" t="s">
        <v>285</v>
      </c>
      <c r="C159" s="40"/>
    </row>
    <row r="160" spans="1:4">
      <c r="A160" s="40">
        <v>403</v>
      </c>
      <c r="B160" s="40" t="s">
        <v>286</v>
      </c>
      <c r="C160" s="40"/>
    </row>
    <row r="161" spans="1:4">
      <c r="A161" s="40">
        <v>404</v>
      </c>
      <c r="B161" s="40" t="s">
        <v>287</v>
      </c>
      <c r="C161" s="40"/>
    </row>
    <row r="162" spans="1:4">
      <c r="A162" s="40">
        <v>405</v>
      </c>
      <c r="B162" s="40" t="s">
        <v>288</v>
      </c>
      <c r="C162" s="40"/>
    </row>
    <row r="163" spans="1:4">
      <c r="A163" s="40">
        <v>406</v>
      </c>
      <c r="B163" s="40" t="s">
        <v>289</v>
      </c>
      <c r="C163" s="40"/>
    </row>
    <row r="164" spans="1:4">
      <c r="A164" s="40">
        <v>407</v>
      </c>
      <c r="B164" s="40" t="s">
        <v>290</v>
      </c>
      <c r="C164" s="40"/>
    </row>
    <row r="165" spans="1:4">
      <c r="A165" s="40">
        <v>408</v>
      </c>
      <c r="B165" s="40" t="s">
        <v>291</v>
      </c>
      <c r="C165" s="40"/>
    </row>
    <row r="166" spans="1:4">
      <c r="A166" s="40">
        <v>409</v>
      </c>
      <c r="B166" s="40" t="s">
        <v>292</v>
      </c>
      <c r="C166" s="40"/>
    </row>
    <row r="167" spans="1:4">
      <c r="A167" s="40">
        <v>410</v>
      </c>
      <c r="B167" s="40" t="s">
        <v>293</v>
      </c>
      <c r="C167" s="40"/>
    </row>
    <row r="168" spans="1:4">
      <c r="A168" s="40">
        <v>411</v>
      </c>
      <c r="B168" s="40" t="s">
        <v>294</v>
      </c>
      <c r="C168" s="40"/>
    </row>
    <row r="169" spans="1:4">
      <c r="A169" s="40">
        <v>412</v>
      </c>
      <c r="B169" s="40" t="s">
        <v>295</v>
      </c>
      <c r="C169" s="40"/>
    </row>
    <row r="170" spans="1:4">
      <c r="A170" s="40">
        <v>413</v>
      </c>
      <c r="B170" s="40" t="s">
        <v>296</v>
      </c>
      <c r="C170" s="40"/>
    </row>
    <row r="171" spans="1:4">
      <c r="A171" s="40">
        <v>414</v>
      </c>
      <c r="B171" s="40" t="s">
        <v>297</v>
      </c>
      <c r="C171" s="40" t="s">
        <v>298</v>
      </c>
    </row>
    <row r="172" spans="1:4">
      <c r="A172" s="40">
        <v>415</v>
      </c>
      <c r="B172" s="40" t="s">
        <v>299</v>
      </c>
      <c r="C172" s="40" t="s">
        <v>300</v>
      </c>
    </row>
    <row r="173" spans="1:4">
      <c r="A173" s="25" t="s">
        <v>164</v>
      </c>
    </row>
    <row r="174" spans="1:4">
      <c r="A174" s="37" t="s">
        <v>165</v>
      </c>
      <c r="B174" s="37" t="s">
        <v>97</v>
      </c>
      <c r="C174" s="37" t="s">
        <v>98</v>
      </c>
      <c r="D174" s="37" t="s">
        <v>99</v>
      </c>
    </row>
    <row r="175" spans="1:4">
      <c r="A175" s="39">
        <v>5</v>
      </c>
      <c r="B175" s="39" t="s">
        <v>301</v>
      </c>
      <c r="C175" s="40"/>
    </row>
    <row r="176" spans="1:4">
      <c r="A176" s="37" t="s">
        <v>302</v>
      </c>
      <c r="B176" s="40">
        <v>501</v>
      </c>
      <c r="C176" s="40" t="s">
        <v>303</v>
      </c>
      <c r="D176" s="40" t="s">
        <v>304</v>
      </c>
    </row>
    <row r="177" spans="1:3">
      <c r="A177" s="40">
        <v>502</v>
      </c>
      <c r="B177" s="40" t="s">
        <v>305</v>
      </c>
      <c r="C177" s="40"/>
    </row>
    <row r="178" spans="1:3">
      <c r="A178" s="40">
        <v>503</v>
      </c>
      <c r="B178" s="40" t="s">
        <v>306</v>
      </c>
      <c r="C178" s="40"/>
    </row>
    <row r="179" spans="1:3">
      <c r="A179" s="40">
        <v>504</v>
      </c>
      <c r="B179" s="40" t="s">
        <v>307</v>
      </c>
      <c r="C179" s="40"/>
    </row>
    <row r="180" spans="1:3">
      <c r="A180" s="40">
        <v>505</v>
      </c>
      <c r="B180" s="40" t="s">
        <v>308</v>
      </c>
      <c r="C180" s="40"/>
    </row>
    <row r="181" spans="1:3">
      <c r="A181" s="40">
        <v>506</v>
      </c>
      <c r="B181" s="40" t="s">
        <v>309</v>
      </c>
      <c r="C181" s="40"/>
    </row>
    <row r="182" spans="1:3">
      <c r="A182" s="40">
        <v>507</v>
      </c>
      <c r="B182" s="40" t="s">
        <v>310</v>
      </c>
      <c r="C182" s="40"/>
    </row>
    <row r="183" spans="1:3">
      <c r="A183" s="40">
        <v>508</v>
      </c>
      <c r="B183" s="40" t="s">
        <v>311</v>
      </c>
      <c r="C183" s="40" t="s">
        <v>312</v>
      </c>
    </row>
    <row r="184" spans="1:3">
      <c r="A184" s="40">
        <v>509</v>
      </c>
      <c r="B184" s="40" t="s">
        <v>313</v>
      </c>
      <c r="C184" s="40"/>
    </row>
    <row r="185" spans="1:3">
      <c r="A185" s="40">
        <v>510</v>
      </c>
      <c r="B185" s="40" t="s">
        <v>314</v>
      </c>
      <c r="C185" s="40"/>
    </row>
    <row r="186" spans="1:3">
      <c r="A186" s="40">
        <v>511</v>
      </c>
      <c r="B186" s="40" t="s">
        <v>315</v>
      </c>
      <c r="C186" s="40"/>
    </row>
    <row r="187" spans="1:3">
      <c r="A187" s="40">
        <v>512</v>
      </c>
      <c r="B187" s="40" t="s">
        <v>316</v>
      </c>
      <c r="C187" s="40" t="s">
        <v>317</v>
      </c>
    </row>
    <row r="188" spans="1:3">
      <c r="A188" s="40">
        <v>513</v>
      </c>
      <c r="B188" s="40" t="s">
        <v>318</v>
      </c>
      <c r="C188" s="40" t="s">
        <v>319</v>
      </c>
    </row>
    <row r="189" spans="1:3">
      <c r="A189" s="40">
        <v>514</v>
      </c>
      <c r="B189" s="40" t="s">
        <v>320</v>
      </c>
      <c r="C189" s="40"/>
    </row>
    <row r="190" spans="1:3">
      <c r="A190" s="40">
        <v>515</v>
      </c>
      <c r="B190" s="40" t="s">
        <v>321</v>
      </c>
      <c r="C190" s="40"/>
    </row>
    <row r="191" spans="1:3">
      <c r="A191" s="40">
        <v>516</v>
      </c>
      <c r="B191" s="40" t="s">
        <v>322</v>
      </c>
      <c r="C191" s="40" t="s">
        <v>323</v>
      </c>
    </row>
    <row r="192" spans="1:3">
      <c r="A192" s="40">
        <v>517</v>
      </c>
      <c r="B192" s="40" t="s">
        <v>324</v>
      </c>
      <c r="C192" s="40"/>
    </row>
    <row r="193" spans="1:3">
      <c r="A193" s="40">
        <v>518</v>
      </c>
      <c r="B193" s="40" t="s">
        <v>325</v>
      </c>
      <c r="C193" s="40"/>
    </row>
    <row r="194" spans="1:3">
      <c r="A194" s="40">
        <v>519</v>
      </c>
      <c r="B194" s="40" t="s">
        <v>326</v>
      </c>
      <c r="C194" s="40"/>
    </row>
    <row r="195" spans="1:3">
      <c r="A195" s="40">
        <v>520</v>
      </c>
      <c r="B195" s="40" t="s">
        <v>327</v>
      </c>
      <c r="C195" s="40"/>
    </row>
    <row r="196" spans="1:3">
      <c r="A196" s="40">
        <v>521</v>
      </c>
      <c r="B196" s="40" t="s">
        <v>328</v>
      </c>
      <c r="C196" s="40"/>
    </row>
    <row r="197" spans="1:3">
      <c r="A197" s="40">
        <v>522</v>
      </c>
      <c r="B197" s="40" t="s">
        <v>329</v>
      </c>
      <c r="C197" s="40" t="s">
        <v>330</v>
      </c>
    </row>
    <row r="198" spans="1:3">
      <c r="A198" s="40">
        <v>523</v>
      </c>
      <c r="B198" s="40" t="s">
        <v>331</v>
      </c>
      <c r="C198" s="40" t="s">
        <v>332</v>
      </c>
    </row>
    <row r="199" spans="1:3">
      <c r="A199" s="40">
        <v>524</v>
      </c>
      <c r="B199" s="40" t="s">
        <v>333</v>
      </c>
      <c r="C199" s="40"/>
    </row>
    <row r="200" spans="1:3">
      <c r="A200" s="40">
        <v>525</v>
      </c>
      <c r="B200" s="40" t="s">
        <v>334</v>
      </c>
      <c r="C200" s="40"/>
    </row>
    <row r="201" spans="1:3">
      <c r="A201" s="40">
        <v>526</v>
      </c>
      <c r="B201" s="40" t="s">
        <v>335</v>
      </c>
      <c r="C201" s="40"/>
    </row>
    <row r="202" spans="1:3">
      <c r="A202" s="40">
        <v>527</v>
      </c>
      <c r="B202" s="40" t="s">
        <v>336</v>
      </c>
      <c r="C202" s="40"/>
    </row>
    <row r="203" spans="1:3">
      <c r="A203" s="40">
        <v>528</v>
      </c>
      <c r="B203" s="40" t="s">
        <v>337</v>
      </c>
      <c r="C203" s="40"/>
    </row>
    <row r="204" spans="1:3">
      <c r="A204" s="40">
        <v>529</v>
      </c>
      <c r="B204" s="40" t="s">
        <v>338</v>
      </c>
      <c r="C204" s="40"/>
    </row>
    <row r="205" spans="1:3">
      <c r="A205" s="40">
        <v>530</v>
      </c>
      <c r="B205" s="40" t="s">
        <v>339</v>
      </c>
      <c r="C205" s="40" t="s">
        <v>340</v>
      </c>
    </row>
    <row r="206" spans="1:3">
      <c r="A206" s="40">
        <v>531</v>
      </c>
      <c r="B206" s="40" t="s">
        <v>341</v>
      </c>
      <c r="C206" s="40"/>
    </row>
    <row r="207" spans="1:3">
      <c r="A207" s="40">
        <v>532</v>
      </c>
      <c r="B207" s="40" t="s">
        <v>342</v>
      </c>
      <c r="C207" s="40"/>
    </row>
    <row r="208" spans="1:3">
      <c r="A208" s="40">
        <v>533</v>
      </c>
      <c r="B208" s="40" t="s">
        <v>343</v>
      </c>
      <c r="C208" s="40" t="s">
        <v>344</v>
      </c>
    </row>
    <row r="209" spans="1:3">
      <c r="A209" s="40">
        <v>534</v>
      </c>
      <c r="B209" s="40" t="s">
        <v>345</v>
      </c>
      <c r="C209" s="40"/>
    </row>
    <row r="210" spans="1:3">
      <c r="A210" s="40">
        <v>535</v>
      </c>
      <c r="B210" s="40" t="s">
        <v>346</v>
      </c>
      <c r="C210" s="40" t="s">
        <v>347</v>
      </c>
    </row>
    <row r="211" spans="1:3">
      <c r="A211" s="40">
        <v>536</v>
      </c>
      <c r="B211" s="40" t="s">
        <v>348</v>
      </c>
      <c r="C211" s="40"/>
    </row>
    <row r="212" spans="1:3">
      <c r="A212" s="40">
        <v>537</v>
      </c>
      <c r="B212" s="40" t="s">
        <v>349</v>
      </c>
      <c r="C212" s="40" t="s">
        <v>350</v>
      </c>
    </row>
    <row r="213" spans="1:3">
      <c r="A213" s="40">
        <v>538</v>
      </c>
      <c r="B213" s="40" t="s">
        <v>351</v>
      </c>
      <c r="C213" s="40"/>
    </row>
    <row r="214" spans="1:3">
      <c r="A214" s="40">
        <v>539</v>
      </c>
      <c r="B214" s="40" t="s">
        <v>352</v>
      </c>
      <c r="C214" s="40"/>
    </row>
    <row r="215" spans="1:3">
      <c r="A215" s="40">
        <v>540</v>
      </c>
      <c r="B215" s="40" t="s">
        <v>353</v>
      </c>
      <c r="C215" s="40"/>
    </row>
    <row r="216" spans="1:3">
      <c r="A216" s="40">
        <v>541</v>
      </c>
      <c r="B216" s="40" t="s">
        <v>354</v>
      </c>
      <c r="C216" s="40"/>
    </row>
    <row r="217" spans="1:3">
      <c r="A217" s="40">
        <v>542</v>
      </c>
      <c r="B217" s="40" t="s">
        <v>355</v>
      </c>
      <c r="C217" s="40"/>
    </row>
    <row r="218" spans="1:3">
      <c r="A218" s="40">
        <v>543</v>
      </c>
      <c r="B218" s="40" t="s">
        <v>356</v>
      </c>
      <c r="C218" s="40"/>
    </row>
    <row r="219" spans="1:3">
      <c r="A219" s="40">
        <v>544</v>
      </c>
      <c r="B219" s="40" t="s">
        <v>357</v>
      </c>
      <c r="C219" s="40"/>
    </row>
    <row r="220" spans="1:3">
      <c r="A220" s="40">
        <v>545</v>
      </c>
      <c r="B220" s="40" t="s">
        <v>358</v>
      </c>
      <c r="C220" s="40"/>
    </row>
    <row r="221" spans="1:3">
      <c r="A221" s="40">
        <v>546</v>
      </c>
      <c r="B221" s="40" t="s">
        <v>359</v>
      </c>
      <c r="C221" s="40" t="s">
        <v>360</v>
      </c>
    </row>
    <row r="222" spans="1:3">
      <c r="A222" s="40">
        <v>547</v>
      </c>
      <c r="B222" s="40" t="s">
        <v>361</v>
      </c>
      <c r="C222" s="40" t="s">
        <v>362</v>
      </c>
    </row>
    <row r="223" spans="1:3">
      <c r="A223" s="40">
        <v>548</v>
      </c>
      <c r="B223" s="40" t="s">
        <v>363</v>
      </c>
      <c r="C223" s="40"/>
    </row>
    <row r="224" spans="1:3">
      <c r="A224" s="40">
        <v>549</v>
      </c>
      <c r="B224" s="40" t="s">
        <v>364</v>
      </c>
      <c r="C224" s="40"/>
    </row>
    <row r="225" spans="1:4">
      <c r="A225" s="40">
        <v>550</v>
      </c>
      <c r="B225" s="40" t="s">
        <v>365</v>
      </c>
      <c r="C225" s="40" t="s">
        <v>366</v>
      </c>
    </row>
    <row r="226" spans="1:4">
      <c r="A226" s="40">
        <v>551</v>
      </c>
      <c r="B226" s="40" t="s">
        <v>367</v>
      </c>
      <c r="C226" s="40" t="s">
        <v>368</v>
      </c>
    </row>
    <row r="227" spans="1:4">
      <c r="A227" s="40">
        <v>552</v>
      </c>
      <c r="B227" s="40" t="s">
        <v>369</v>
      </c>
      <c r="C227" s="40"/>
    </row>
    <row r="228" spans="1:4">
      <c r="A228" s="40">
        <v>553</v>
      </c>
      <c r="B228" s="40" t="s">
        <v>370</v>
      </c>
      <c r="C228" s="40"/>
    </row>
    <row r="229" spans="1:4">
      <c r="A229" s="40">
        <v>554</v>
      </c>
      <c r="B229" s="40" t="s">
        <v>371</v>
      </c>
      <c r="C229" s="40"/>
    </row>
    <row r="230" spans="1:4">
      <c r="A230" s="40">
        <v>555</v>
      </c>
      <c r="B230" s="40" t="s">
        <v>372</v>
      </c>
      <c r="C230" s="40"/>
    </row>
    <row r="231" spans="1:4">
      <c r="A231" s="40">
        <v>556</v>
      </c>
      <c r="B231" s="40" t="s">
        <v>373</v>
      </c>
      <c r="C231" s="40" t="s">
        <v>374</v>
      </c>
    </row>
    <row r="232" spans="1:4">
      <c r="A232" s="40">
        <v>557</v>
      </c>
      <c r="B232" s="40" t="s">
        <v>375</v>
      </c>
      <c r="C232" s="40" t="s">
        <v>376</v>
      </c>
    </row>
    <row r="233" spans="1:4">
      <c r="A233" s="40">
        <v>558</v>
      </c>
      <c r="B233" s="40" t="s">
        <v>377</v>
      </c>
      <c r="C233" s="40"/>
    </row>
    <row r="234" spans="1:4">
      <c r="A234" s="40">
        <v>559</v>
      </c>
      <c r="B234" s="40" t="s">
        <v>378</v>
      </c>
      <c r="C234" s="40"/>
    </row>
    <row r="235" spans="1:4">
      <c r="A235" s="40">
        <v>560</v>
      </c>
      <c r="B235" s="40" t="s">
        <v>379</v>
      </c>
      <c r="C235" s="40"/>
    </row>
    <row r="236" spans="1:4">
      <c r="A236" s="25" t="s">
        <v>164</v>
      </c>
    </row>
    <row r="237" spans="1:4">
      <c r="A237" s="37" t="s">
        <v>165</v>
      </c>
      <c r="B237" s="37" t="s">
        <v>97</v>
      </c>
      <c r="C237" s="37" t="s">
        <v>98</v>
      </c>
      <c r="D237" s="37" t="s">
        <v>99</v>
      </c>
    </row>
    <row r="238" spans="1:4">
      <c r="A238" s="39">
        <v>6</v>
      </c>
      <c r="B238" s="39" t="s">
        <v>380</v>
      </c>
      <c r="C238" s="39" t="s">
        <v>381</v>
      </c>
    </row>
    <row r="239" spans="1:4">
      <c r="A239" s="40">
        <v>601</v>
      </c>
      <c r="B239" s="40" t="s">
        <v>382</v>
      </c>
      <c r="D239" s="40"/>
    </row>
    <row r="240" spans="1:4">
      <c r="A240" s="40">
        <v>602</v>
      </c>
      <c r="B240" s="40" t="s">
        <v>383</v>
      </c>
      <c r="C240" s="40" t="s">
        <v>384</v>
      </c>
    </row>
    <row r="241" spans="1:3">
      <c r="A241" s="40">
        <v>603</v>
      </c>
      <c r="B241" s="40" t="s">
        <v>105</v>
      </c>
      <c r="C241" s="40"/>
    </row>
    <row r="242" spans="1:3">
      <c r="A242" s="40">
        <v>604</v>
      </c>
      <c r="B242" s="40" t="s">
        <v>105</v>
      </c>
      <c r="C242" s="40"/>
    </row>
    <row r="243" spans="1:3">
      <c r="A243" s="40">
        <v>605</v>
      </c>
      <c r="B243" s="40" t="s">
        <v>385</v>
      </c>
      <c r="C243" s="40" t="s">
        <v>386</v>
      </c>
    </row>
    <row r="244" spans="1:3">
      <c r="A244" s="40">
        <v>606</v>
      </c>
      <c r="B244" s="40" t="s">
        <v>387</v>
      </c>
      <c r="C244" s="40" t="s">
        <v>388</v>
      </c>
    </row>
    <row r="245" spans="1:3">
      <c r="A245" s="40">
        <v>607</v>
      </c>
      <c r="B245" s="40" t="s">
        <v>389</v>
      </c>
      <c r="C245" s="40" t="s">
        <v>390</v>
      </c>
    </row>
    <row r="246" spans="1:3">
      <c r="A246" s="40">
        <v>608</v>
      </c>
      <c r="B246" s="40" t="s">
        <v>391</v>
      </c>
      <c r="C246" s="40" t="s">
        <v>392</v>
      </c>
    </row>
    <row r="247" spans="1:3">
      <c r="A247" s="40">
        <v>609</v>
      </c>
      <c r="B247" s="40" t="s">
        <v>393</v>
      </c>
      <c r="C247" s="40"/>
    </row>
    <row r="248" spans="1:3">
      <c r="A248" s="40">
        <v>610</v>
      </c>
      <c r="B248" s="40" t="s">
        <v>394</v>
      </c>
      <c r="C248" s="40"/>
    </row>
    <row r="249" spans="1:3">
      <c r="A249" s="40">
        <v>611</v>
      </c>
      <c r="B249" s="40" t="s">
        <v>395</v>
      </c>
      <c r="C249" s="40" t="s">
        <v>396</v>
      </c>
    </row>
    <row r="250" spans="1:3">
      <c r="A250" s="40">
        <v>612</v>
      </c>
      <c r="B250" s="40" t="s">
        <v>397</v>
      </c>
      <c r="C250" s="40" t="s">
        <v>398</v>
      </c>
    </row>
    <row r="251" spans="1:3">
      <c r="A251" s="40">
        <v>613</v>
      </c>
      <c r="B251" s="40" t="s">
        <v>399</v>
      </c>
      <c r="C251" s="40" t="s">
        <v>400</v>
      </c>
    </row>
    <row r="252" spans="1:3">
      <c r="A252" s="40">
        <v>614</v>
      </c>
      <c r="B252" s="40" t="s">
        <v>401</v>
      </c>
      <c r="C252" s="40" t="s">
        <v>402</v>
      </c>
    </row>
    <row r="253" spans="1:3">
      <c r="A253" s="40">
        <v>615</v>
      </c>
      <c r="B253" s="40" t="s">
        <v>403</v>
      </c>
      <c r="C253" s="40" t="s">
        <v>404</v>
      </c>
    </row>
    <row r="254" spans="1:3">
      <c r="A254" s="40">
        <v>616</v>
      </c>
      <c r="B254" s="40" t="s">
        <v>405</v>
      </c>
      <c r="C254" s="40" t="s">
        <v>406</v>
      </c>
    </row>
    <row r="255" spans="1:3">
      <c r="A255" s="40">
        <v>617</v>
      </c>
      <c r="B255" s="40" t="s">
        <v>407</v>
      </c>
      <c r="C255" s="40"/>
    </row>
    <row r="256" spans="1:3">
      <c r="A256" s="40">
        <v>618</v>
      </c>
      <c r="B256" s="40" t="s">
        <v>408</v>
      </c>
      <c r="C256" s="40" t="s">
        <v>409</v>
      </c>
    </row>
    <row r="257" spans="1:4">
      <c r="A257" s="40">
        <v>619</v>
      </c>
      <c r="B257" s="40" t="s">
        <v>410</v>
      </c>
      <c r="C257" s="40" t="s">
        <v>411</v>
      </c>
    </row>
    <row r="258" spans="1:4">
      <c r="A258" s="40">
        <v>620</v>
      </c>
      <c r="B258" s="40" t="s">
        <v>412</v>
      </c>
      <c r="C258" s="40"/>
    </row>
    <row r="259" spans="1:4">
      <c r="A259" s="40">
        <v>621</v>
      </c>
      <c r="B259" s="40" t="s">
        <v>413</v>
      </c>
      <c r="C259" s="40" t="s">
        <v>414</v>
      </c>
    </row>
    <row r="260" spans="1:4">
      <c r="A260" s="40">
        <v>622</v>
      </c>
      <c r="B260" s="40" t="s">
        <v>415</v>
      </c>
      <c r="C260" s="40" t="s">
        <v>416</v>
      </c>
    </row>
    <row r="261" spans="1:4">
      <c r="A261" s="40">
        <v>623</v>
      </c>
      <c r="B261" s="40" t="s">
        <v>417</v>
      </c>
      <c r="C261" s="40"/>
    </row>
    <row r="262" spans="1:4">
      <c r="A262" s="40">
        <v>624</v>
      </c>
      <c r="B262" s="40" t="s">
        <v>418</v>
      </c>
      <c r="C262" s="40" t="s">
        <v>419</v>
      </c>
    </row>
    <row r="263" spans="1:4">
      <c r="A263" s="40">
        <v>625</v>
      </c>
      <c r="B263" s="40" t="s">
        <v>420</v>
      </c>
      <c r="C263" s="40"/>
    </row>
    <row r="264" spans="1:4">
      <c r="A264" s="40">
        <v>626</v>
      </c>
      <c r="B264" s="40" t="s">
        <v>421</v>
      </c>
      <c r="C264" s="40"/>
    </row>
    <row r="265" spans="1:4">
      <c r="A265" s="40">
        <v>627</v>
      </c>
      <c r="B265" s="40" t="s">
        <v>422</v>
      </c>
      <c r="C265" s="40"/>
    </row>
    <row r="266" spans="1:4">
      <c r="A266" s="40">
        <v>628</v>
      </c>
      <c r="B266" s="40" t="s">
        <v>423</v>
      </c>
      <c r="C266" s="40"/>
    </row>
    <row r="267" spans="1:4">
      <c r="A267" s="25" t="s">
        <v>164</v>
      </c>
    </row>
    <row r="268" spans="1:4">
      <c r="A268" s="37" t="s">
        <v>165</v>
      </c>
      <c r="B268" s="37" t="s">
        <v>97</v>
      </c>
      <c r="C268" s="37" t="s">
        <v>98</v>
      </c>
      <c r="D268" s="37" t="s">
        <v>99</v>
      </c>
    </row>
    <row r="269" spans="1:4">
      <c r="A269" s="39">
        <v>7</v>
      </c>
      <c r="B269" s="39" t="s">
        <v>424</v>
      </c>
      <c r="C269" s="40"/>
    </row>
    <row r="270" spans="1:4">
      <c r="A270" s="37" t="s">
        <v>424</v>
      </c>
      <c r="B270" s="40">
        <v>701</v>
      </c>
      <c r="C270" s="40" t="s">
        <v>425</v>
      </c>
      <c r="D270" s="40"/>
    </row>
    <row r="271" spans="1:4">
      <c r="A271" s="40">
        <v>702</v>
      </c>
      <c r="B271" s="40" t="s">
        <v>426</v>
      </c>
      <c r="C271" s="40"/>
    </row>
    <row r="272" spans="1:4">
      <c r="A272" s="40">
        <v>703</v>
      </c>
      <c r="B272" s="40" t="s">
        <v>427</v>
      </c>
      <c r="C272" s="40"/>
    </row>
    <row r="273" spans="1:1">
      <c r="A273" s="41" t="s">
        <v>428</v>
      </c>
    </row>
    <row r="274" spans="1:1">
      <c r="A274" s="25" t="s">
        <v>429</v>
      </c>
    </row>
    <row r="275" spans="1:1">
      <c r="A275" s="25" t="s">
        <v>430</v>
      </c>
    </row>
    <row r="276" spans="1:1">
      <c r="A276" s="25" t="s">
        <v>431</v>
      </c>
    </row>
    <row r="277" spans="1:1">
      <c r="A277" s="25" t="s">
        <v>432</v>
      </c>
    </row>
    <row r="278" spans="1:1">
      <c r="A278" s="25" t="s">
        <v>433</v>
      </c>
    </row>
    <row r="279" spans="1:1">
      <c r="A279" s="25" t="s">
        <v>434</v>
      </c>
    </row>
    <row r="280" spans="1:1">
      <c r="A280" s="41" t="s">
        <v>435</v>
      </c>
    </row>
    <row r="281" spans="1:1">
      <c r="A281" s="25" t="s">
        <v>435</v>
      </c>
    </row>
    <row r="282" spans="1:1">
      <c r="A282" s="25" t="s">
        <v>436</v>
      </c>
    </row>
    <row r="283" spans="1:1">
      <c r="A283" s="41" t="s">
        <v>437</v>
      </c>
    </row>
    <row r="284" spans="1:1">
      <c r="A284" s="25" t="s">
        <v>438</v>
      </c>
    </row>
    <row r="285" spans="1:1">
      <c r="A285" s="25" t="s">
        <v>439</v>
      </c>
    </row>
  </sheetData>
  <phoneticPr fontId="3"/>
  <hyperlinks>
    <hyperlink ref="A61" r:id="rId1" location="top" display="https://www.customs.go.jp/toukei/sankou/dgorder/a1.htm - top" xr:uid="{B7717C11-2998-E744-B0E1-EB813005903A}"/>
    <hyperlink ref="A114" r:id="rId2" location="top" display="https://www.customs.go.jp/toukei/sankou/dgorder/a1.htm - top" xr:uid="{759DEBBD-BE51-F343-9AD2-92E050340D95}"/>
    <hyperlink ref="A155" r:id="rId3" location="top" display="https://www.customs.go.jp/toukei/sankou/dgorder/a1.htm - top" xr:uid="{E54512C3-1D2A-EF4D-9C6A-0176EB260936}"/>
    <hyperlink ref="A173" r:id="rId4" location="top" display="https://www.customs.go.jp/toukei/sankou/dgorder/a1.htm - top" xr:uid="{882CF6B3-AE0B-A54C-BD18-56172F5279B4}"/>
    <hyperlink ref="A236" r:id="rId5" location="top" display="https://www.customs.go.jp/toukei/sankou/dgorder/a1.htm - top" xr:uid="{E72D19C9-C1A1-F146-818E-4EB5572609CC}"/>
    <hyperlink ref="A267" r:id="rId6" location="top" display="https://www.customs.go.jp/toukei/sankou/dgorder/a1.htm - top" xr:uid="{7959C21E-9EBC-A049-978A-7B185C4E371E}"/>
    <hyperlink ref="A274" r:id="rId7" display="https://www.customs.go.jp/yusyutu/index.htm" xr:uid="{5F32C425-2BF5-7846-B452-3CBF17477BCD}"/>
    <hyperlink ref="A275" r:id="rId8" display="https://www.customs.go.jp/tariff/index.htm" xr:uid="{76F7543E-E543-0545-A408-3CF81B251D60}"/>
    <hyperlink ref="A276" r:id="rId9" display="https://www.customs.go.jp/tariff/index.htm" xr:uid="{A4BDB012-EDE5-7B49-BC29-130018C67821}"/>
    <hyperlink ref="A277" r:id="rId10" location="gaikyou" display="https://www.customs.go.jp/toukei/sankou/code/code.htm - gaikyou" xr:uid="{6416A125-D97C-824B-A48B-9E5C94C188B1}"/>
    <hyperlink ref="A278" r:id="rId11" display="https://www.customs.go.jp/toukei/sankou/dgorder/a1.htm" xr:uid="{7854891D-CC9F-3B47-B862-D2FDE9E91CA9}"/>
    <hyperlink ref="A279" r:id="rId12" location="tokusyu" display="https://www.customs.go.jp/toukei/sankou/code/code.htm - tokusyu" xr:uid="{8E47B1D9-A0DA-7749-9C2B-0934406D161C}"/>
    <hyperlink ref="A281" r:id="rId13" display="https://www.customs.go.jp/toukei/sankou/howto/krei.htm" xr:uid="{C5EAAC45-36A8-CB4C-A923-D0D5A1645010}"/>
    <hyperlink ref="A282" r:id="rId14" display="https://www.customs.go.jp/toukei/sankou/howto/riyou.htm" xr:uid="{08A3608E-42E3-7848-A4C8-09B418B49690}"/>
    <hyperlink ref="A284" r:id="rId15" display="https://www.customs.go.jp/toukei/info/contac.htm" xr:uid="{977350D5-B7E5-204F-B524-AD2691C98D70}"/>
    <hyperlink ref="A285" r:id="rId16" display="https://www.customs.go.jp/toukei/sankou/eturan/eturan2.htm" xr:uid="{5E52AEB6-F3A1-7A40-9304-1EE20DC7C685}"/>
    <hyperlink ref="F2" r:id="rId17" xr:uid="{979BABC3-EC4F-B44D-8109-46F73134CFA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92778-41CE-A449-83EE-59562378CB71}">
  <dimension ref="A1:J20"/>
  <sheetViews>
    <sheetView workbookViewId="0">
      <selection activeCell="A3" sqref="A3"/>
    </sheetView>
  </sheetViews>
  <sheetFormatPr baseColWidth="10" defaultRowHeight="20"/>
  <sheetData>
    <row r="1" spans="1:10">
      <c r="A1" s="42" t="s">
        <v>441</v>
      </c>
    </row>
    <row r="2" spans="1:10">
      <c r="A2" t="s">
        <v>94</v>
      </c>
      <c r="B2" t="s">
        <v>443</v>
      </c>
    </row>
    <row r="3" spans="1:10">
      <c r="A3" t="s">
        <v>95</v>
      </c>
      <c r="B3" t="s">
        <v>444</v>
      </c>
    </row>
    <row r="4" spans="1:10">
      <c r="A4" s="25" t="s">
        <v>442</v>
      </c>
    </row>
    <row r="5" spans="1:10">
      <c r="A5" s="43" t="s">
        <v>445</v>
      </c>
    </row>
    <row r="8" spans="1:10">
      <c r="A8" s="103" t="s">
        <v>446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0">
      <c r="A9" s="104"/>
      <c r="B9" s="104"/>
      <c r="C9" s="104"/>
      <c r="D9" s="104"/>
      <c r="E9" s="104"/>
      <c r="F9" s="104"/>
      <c r="G9" s="104"/>
      <c r="H9" s="104"/>
      <c r="I9" s="104"/>
      <c r="J9" s="104"/>
    </row>
    <row r="10" spans="1:10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0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0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0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>
      <c r="A17" s="104"/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>
      <c r="A18" s="104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>
      <c r="A19" s="104"/>
      <c r="B19" s="104"/>
      <c r="C19" s="104"/>
      <c r="D19" s="104"/>
      <c r="E19" s="104"/>
      <c r="F19" s="104"/>
      <c r="G19" s="104"/>
      <c r="H19" s="104"/>
      <c r="I19" s="104"/>
      <c r="J19" s="104"/>
    </row>
    <row r="20" spans="1:10">
      <c r="A20" s="104"/>
      <c r="B20" s="104"/>
      <c r="C20" s="104"/>
      <c r="D20" s="104"/>
      <c r="E20" s="104"/>
      <c r="F20" s="104"/>
      <c r="G20" s="104"/>
      <c r="H20" s="104"/>
      <c r="I20" s="104"/>
      <c r="J20" s="104"/>
    </row>
  </sheetData>
  <mergeCells count="1">
    <mergeCell ref="A8:J20"/>
  </mergeCells>
  <phoneticPr fontId="3"/>
  <hyperlinks>
    <hyperlink ref="A4" r:id="rId1" xr:uid="{D5DA009A-7256-5B45-99BD-C01E0497B5A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C40B-A41C-0047-9BA1-7228ED464D10}">
  <dimension ref="A1:G57"/>
  <sheetViews>
    <sheetView tabSelected="1" topLeftCell="A33" workbookViewId="0">
      <selection activeCell="E57" sqref="E57"/>
    </sheetView>
  </sheetViews>
  <sheetFormatPr baseColWidth="10" defaultRowHeight="20"/>
  <sheetData>
    <row r="1" spans="1:7">
      <c r="B1" t="s">
        <v>810</v>
      </c>
      <c r="C1" t="s">
        <v>811</v>
      </c>
      <c r="D1" t="s">
        <v>867</v>
      </c>
      <c r="E1" t="s">
        <v>868</v>
      </c>
      <c r="G1" t="s">
        <v>869</v>
      </c>
    </row>
    <row r="2" spans="1:7">
      <c r="A2">
        <v>1</v>
      </c>
      <c r="B2" t="s">
        <v>812</v>
      </c>
      <c r="C2" s="76">
        <v>43854</v>
      </c>
      <c r="D2">
        <v>1</v>
      </c>
      <c r="E2">
        <v>1</v>
      </c>
      <c r="G2" s="25" t="s">
        <v>870</v>
      </c>
    </row>
    <row r="3" spans="1:7">
      <c r="A3">
        <v>2</v>
      </c>
      <c r="B3" t="s">
        <v>813</v>
      </c>
      <c r="C3" s="76">
        <v>43855</v>
      </c>
      <c r="D3">
        <v>1</v>
      </c>
      <c r="E3">
        <v>2</v>
      </c>
    </row>
    <row r="4" spans="1:7">
      <c r="A4">
        <v>3</v>
      </c>
      <c r="B4" t="s">
        <v>814</v>
      </c>
      <c r="C4" s="76">
        <v>43860</v>
      </c>
      <c r="D4">
        <v>1</v>
      </c>
      <c r="E4">
        <v>3</v>
      </c>
    </row>
    <row r="5" spans="1:7">
      <c r="A5">
        <v>4</v>
      </c>
      <c r="B5" t="s">
        <v>815</v>
      </c>
      <c r="C5" s="76">
        <v>43874</v>
      </c>
      <c r="D5">
        <v>1</v>
      </c>
      <c r="E5">
        <v>4</v>
      </c>
    </row>
    <row r="6" spans="1:7">
      <c r="A6">
        <v>5</v>
      </c>
      <c r="B6" t="s">
        <v>816</v>
      </c>
      <c r="C6" s="76">
        <v>43875</v>
      </c>
      <c r="D6">
        <v>2</v>
      </c>
      <c r="E6">
        <v>6</v>
      </c>
    </row>
    <row r="7" spans="1:7">
      <c r="A7">
        <v>6</v>
      </c>
      <c r="B7" t="s">
        <v>817</v>
      </c>
      <c r="C7" s="76">
        <v>43876</v>
      </c>
      <c r="D7">
        <v>8</v>
      </c>
      <c r="E7">
        <v>14</v>
      </c>
    </row>
    <row r="8" spans="1:7">
      <c r="A8">
        <v>7</v>
      </c>
      <c r="B8" t="s">
        <v>818</v>
      </c>
      <c r="C8" s="76">
        <v>43877</v>
      </c>
      <c r="D8">
        <v>5</v>
      </c>
      <c r="E8">
        <v>19</v>
      </c>
    </row>
    <row r="9" spans="1:7">
      <c r="A9">
        <v>8</v>
      </c>
      <c r="B9" t="s">
        <v>819</v>
      </c>
      <c r="C9" s="76">
        <v>43879</v>
      </c>
      <c r="D9">
        <v>3</v>
      </c>
      <c r="E9">
        <v>22</v>
      </c>
    </row>
    <row r="10" spans="1:7">
      <c r="A10">
        <v>9</v>
      </c>
      <c r="B10" t="s">
        <v>820</v>
      </c>
      <c r="C10" s="76">
        <v>43880</v>
      </c>
      <c r="D10">
        <v>3</v>
      </c>
      <c r="E10">
        <v>25</v>
      </c>
    </row>
    <row r="11" spans="1:7">
      <c r="A11">
        <v>10</v>
      </c>
      <c r="B11" t="s">
        <v>821</v>
      </c>
      <c r="C11" s="76">
        <v>43882</v>
      </c>
      <c r="D11">
        <v>3</v>
      </c>
      <c r="E11">
        <v>28</v>
      </c>
    </row>
    <row r="12" spans="1:7">
      <c r="A12">
        <v>11</v>
      </c>
      <c r="B12" t="s">
        <v>822</v>
      </c>
      <c r="C12" s="76">
        <v>43883</v>
      </c>
      <c r="D12">
        <v>1</v>
      </c>
      <c r="E12">
        <v>29</v>
      </c>
    </row>
    <row r="13" spans="1:7">
      <c r="A13">
        <v>12</v>
      </c>
      <c r="B13" t="s">
        <v>823</v>
      </c>
      <c r="C13" s="76">
        <v>43885</v>
      </c>
      <c r="D13">
        <v>3</v>
      </c>
      <c r="E13">
        <v>32</v>
      </c>
    </row>
    <row r="14" spans="1:7">
      <c r="A14">
        <v>13</v>
      </c>
      <c r="B14" t="s">
        <v>824</v>
      </c>
      <c r="C14" s="76">
        <v>43887</v>
      </c>
      <c r="D14">
        <v>3</v>
      </c>
      <c r="E14">
        <v>35</v>
      </c>
    </row>
    <row r="15" spans="1:7">
      <c r="A15">
        <v>14</v>
      </c>
      <c r="B15" t="s">
        <v>825</v>
      </c>
      <c r="C15" s="76">
        <v>43888</v>
      </c>
      <c r="D15">
        <v>1</v>
      </c>
      <c r="E15">
        <v>36</v>
      </c>
    </row>
    <row r="16" spans="1:7">
      <c r="A16">
        <v>15</v>
      </c>
      <c r="B16" t="s">
        <v>826</v>
      </c>
      <c r="C16" s="76">
        <v>43890</v>
      </c>
      <c r="D16">
        <v>1</v>
      </c>
      <c r="E16">
        <v>37</v>
      </c>
    </row>
    <row r="17" spans="1:5">
      <c r="A17">
        <v>16</v>
      </c>
      <c r="B17" t="s">
        <v>827</v>
      </c>
      <c r="C17" s="76">
        <v>43891</v>
      </c>
      <c r="D17">
        <v>2</v>
      </c>
      <c r="E17">
        <v>39</v>
      </c>
    </row>
    <row r="18" spans="1:5">
      <c r="A18">
        <v>17</v>
      </c>
      <c r="B18" t="s">
        <v>828</v>
      </c>
      <c r="C18" s="76">
        <v>43893</v>
      </c>
      <c r="D18">
        <v>1</v>
      </c>
      <c r="E18">
        <v>40</v>
      </c>
    </row>
    <row r="19" spans="1:5">
      <c r="A19">
        <v>18</v>
      </c>
      <c r="B19" t="s">
        <v>829</v>
      </c>
      <c r="C19" s="76">
        <v>43894</v>
      </c>
      <c r="D19">
        <v>4</v>
      </c>
      <c r="E19">
        <v>44</v>
      </c>
    </row>
    <row r="20" spans="1:5">
      <c r="A20">
        <v>19</v>
      </c>
      <c r="B20" t="s">
        <v>830</v>
      </c>
      <c r="C20" s="76">
        <v>43895</v>
      </c>
      <c r="D20">
        <v>8</v>
      </c>
      <c r="E20">
        <v>52</v>
      </c>
    </row>
    <row r="21" spans="1:5">
      <c r="A21">
        <v>20</v>
      </c>
      <c r="B21" t="s">
        <v>831</v>
      </c>
      <c r="C21" s="76">
        <v>43896</v>
      </c>
      <c r="D21">
        <v>6</v>
      </c>
      <c r="E21">
        <v>58</v>
      </c>
    </row>
    <row r="22" spans="1:5">
      <c r="A22">
        <v>21</v>
      </c>
      <c r="B22" t="s">
        <v>832</v>
      </c>
      <c r="C22" s="76">
        <v>43897</v>
      </c>
      <c r="D22">
        <v>6</v>
      </c>
      <c r="E22">
        <v>64</v>
      </c>
    </row>
    <row r="23" spans="1:5">
      <c r="A23">
        <v>22</v>
      </c>
      <c r="B23" t="s">
        <v>833</v>
      </c>
      <c r="C23" s="76">
        <v>43900</v>
      </c>
      <c r="D23">
        <v>3</v>
      </c>
      <c r="E23">
        <v>67</v>
      </c>
    </row>
    <row r="24" spans="1:5">
      <c r="A24">
        <v>23</v>
      </c>
      <c r="B24" t="s">
        <v>834</v>
      </c>
      <c r="C24" s="76">
        <v>43901</v>
      </c>
      <c r="D24">
        <v>6</v>
      </c>
      <c r="E24">
        <v>73</v>
      </c>
    </row>
    <row r="25" spans="1:5">
      <c r="A25">
        <v>24</v>
      </c>
      <c r="B25" t="s">
        <v>835</v>
      </c>
      <c r="C25" s="76">
        <v>43902</v>
      </c>
      <c r="D25">
        <v>2</v>
      </c>
      <c r="E25">
        <v>75</v>
      </c>
    </row>
    <row r="26" spans="1:5">
      <c r="A26">
        <v>25</v>
      </c>
      <c r="B26" t="s">
        <v>836</v>
      </c>
      <c r="C26" s="76">
        <v>43903</v>
      </c>
      <c r="D26">
        <v>2</v>
      </c>
      <c r="E26">
        <v>77</v>
      </c>
    </row>
    <row r="27" spans="1:5">
      <c r="A27">
        <v>26</v>
      </c>
      <c r="B27" t="s">
        <v>837</v>
      </c>
      <c r="C27" s="76">
        <v>43904</v>
      </c>
      <c r="D27">
        <v>10</v>
      </c>
      <c r="E27">
        <v>87</v>
      </c>
    </row>
    <row r="28" spans="1:5">
      <c r="A28">
        <v>27</v>
      </c>
      <c r="B28" t="s">
        <v>838</v>
      </c>
      <c r="C28" s="76">
        <v>43905</v>
      </c>
      <c r="D28">
        <v>3</v>
      </c>
      <c r="E28">
        <v>90</v>
      </c>
    </row>
    <row r="29" spans="1:5">
      <c r="A29">
        <v>28</v>
      </c>
      <c r="B29" t="s">
        <v>839</v>
      </c>
      <c r="C29" s="76">
        <v>43907</v>
      </c>
      <c r="D29">
        <v>12</v>
      </c>
      <c r="E29">
        <v>102</v>
      </c>
    </row>
    <row r="30" spans="1:5">
      <c r="A30">
        <v>29</v>
      </c>
      <c r="B30" t="s">
        <v>840</v>
      </c>
      <c r="C30" s="76">
        <v>43908</v>
      </c>
      <c r="D30">
        <v>9</v>
      </c>
      <c r="E30">
        <v>111</v>
      </c>
    </row>
    <row r="31" spans="1:5">
      <c r="A31">
        <v>30</v>
      </c>
      <c r="B31" t="s">
        <v>841</v>
      </c>
      <c r="C31" s="76">
        <v>43909</v>
      </c>
      <c r="D31">
        <v>7</v>
      </c>
      <c r="E31">
        <v>118</v>
      </c>
    </row>
    <row r="32" spans="1:5">
      <c r="A32">
        <v>31</v>
      </c>
      <c r="B32" t="s">
        <v>842</v>
      </c>
      <c r="C32" s="76">
        <v>43910</v>
      </c>
      <c r="D32">
        <v>11</v>
      </c>
      <c r="E32">
        <v>129</v>
      </c>
    </row>
    <row r="33" spans="1:5">
      <c r="A33">
        <v>32</v>
      </c>
      <c r="B33" t="s">
        <v>843</v>
      </c>
      <c r="C33" s="76">
        <v>43911</v>
      </c>
      <c r="D33">
        <v>7</v>
      </c>
      <c r="E33">
        <v>136</v>
      </c>
    </row>
    <row r="34" spans="1:5">
      <c r="A34">
        <v>33</v>
      </c>
      <c r="B34" t="s">
        <v>844</v>
      </c>
      <c r="C34" s="76">
        <v>43912</v>
      </c>
      <c r="D34">
        <v>2</v>
      </c>
      <c r="E34">
        <v>138</v>
      </c>
    </row>
    <row r="35" spans="1:5">
      <c r="A35">
        <v>34</v>
      </c>
      <c r="B35" t="s">
        <v>845</v>
      </c>
      <c r="C35" s="76">
        <v>43913</v>
      </c>
      <c r="D35">
        <v>16</v>
      </c>
      <c r="E35">
        <v>154</v>
      </c>
    </row>
    <row r="36" spans="1:5">
      <c r="A36">
        <v>35</v>
      </c>
      <c r="B36" t="s">
        <v>846</v>
      </c>
      <c r="C36" s="76">
        <v>43914</v>
      </c>
      <c r="D36">
        <v>17</v>
      </c>
      <c r="E36">
        <v>171</v>
      </c>
    </row>
    <row r="37" spans="1:5">
      <c r="A37">
        <v>36</v>
      </c>
      <c r="B37" t="s">
        <v>847</v>
      </c>
      <c r="C37" s="76">
        <v>43915</v>
      </c>
      <c r="D37">
        <v>41</v>
      </c>
      <c r="E37">
        <v>212</v>
      </c>
    </row>
    <row r="38" spans="1:5">
      <c r="A38">
        <v>37</v>
      </c>
      <c r="B38" t="s">
        <v>848</v>
      </c>
      <c r="C38" s="76">
        <v>43916</v>
      </c>
      <c r="D38">
        <v>47</v>
      </c>
      <c r="E38">
        <v>259</v>
      </c>
    </row>
    <row r="39" spans="1:5">
      <c r="A39">
        <v>38</v>
      </c>
      <c r="B39" t="s">
        <v>849</v>
      </c>
      <c r="C39" s="76">
        <v>43917</v>
      </c>
      <c r="D39">
        <v>40</v>
      </c>
      <c r="E39">
        <v>299</v>
      </c>
    </row>
    <row r="40" spans="1:5">
      <c r="A40">
        <v>39</v>
      </c>
      <c r="B40" t="s">
        <v>850</v>
      </c>
      <c r="C40" s="76">
        <v>43918</v>
      </c>
      <c r="D40">
        <v>63</v>
      </c>
      <c r="E40">
        <v>362</v>
      </c>
    </row>
    <row r="41" spans="1:5">
      <c r="A41">
        <v>40</v>
      </c>
      <c r="B41" t="s">
        <v>851</v>
      </c>
      <c r="C41" s="76">
        <v>43919</v>
      </c>
      <c r="D41">
        <v>68</v>
      </c>
      <c r="E41">
        <v>430</v>
      </c>
    </row>
    <row r="42" spans="1:5">
      <c r="A42">
        <v>41</v>
      </c>
      <c r="B42" t="s">
        <v>852</v>
      </c>
      <c r="C42" s="76">
        <v>43920</v>
      </c>
      <c r="D42">
        <v>13</v>
      </c>
      <c r="E42">
        <v>443</v>
      </c>
    </row>
    <row r="43" spans="1:5">
      <c r="A43">
        <v>42</v>
      </c>
      <c r="B43" t="s">
        <v>853</v>
      </c>
      <c r="C43" s="76">
        <v>43921</v>
      </c>
      <c r="D43">
        <v>78</v>
      </c>
      <c r="E43">
        <v>521</v>
      </c>
    </row>
    <row r="44" spans="1:5">
      <c r="A44">
        <v>43</v>
      </c>
      <c r="B44" t="s">
        <v>854</v>
      </c>
      <c r="C44" s="76">
        <v>43922</v>
      </c>
      <c r="D44">
        <v>66</v>
      </c>
      <c r="E44">
        <v>587</v>
      </c>
    </row>
    <row r="45" spans="1:5">
      <c r="A45">
        <v>44</v>
      </c>
      <c r="B45" t="s">
        <v>855</v>
      </c>
      <c r="C45" s="76">
        <v>43923</v>
      </c>
      <c r="D45">
        <v>97</v>
      </c>
      <c r="E45">
        <v>684</v>
      </c>
    </row>
    <row r="46" spans="1:5">
      <c r="A46">
        <v>45</v>
      </c>
      <c r="B46" t="s">
        <v>856</v>
      </c>
      <c r="C46" s="76">
        <v>43924</v>
      </c>
      <c r="D46">
        <v>89</v>
      </c>
      <c r="E46">
        <v>773</v>
      </c>
    </row>
    <row r="47" spans="1:5">
      <c r="A47">
        <v>46</v>
      </c>
      <c r="B47" t="s">
        <v>857</v>
      </c>
      <c r="C47" s="76">
        <v>43925</v>
      </c>
      <c r="D47">
        <v>116</v>
      </c>
      <c r="E47">
        <v>889</v>
      </c>
    </row>
    <row r="48" spans="1:5">
      <c r="A48">
        <v>47</v>
      </c>
      <c r="B48" t="s">
        <v>858</v>
      </c>
      <c r="C48" s="76">
        <v>43926</v>
      </c>
      <c r="D48">
        <v>143</v>
      </c>
      <c r="E48">
        <v>1032</v>
      </c>
    </row>
    <row r="49" spans="1:5">
      <c r="A49">
        <v>48</v>
      </c>
      <c r="B49" t="s">
        <v>859</v>
      </c>
      <c r="C49" s="76">
        <v>43927</v>
      </c>
      <c r="D49">
        <v>83</v>
      </c>
      <c r="E49">
        <v>1115</v>
      </c>
    </row>
    <row r="50" spans="1:5">
      <c r="A50">
        <v>49</v>
      </c>
      <c r="B50" t="s">
        <v>860</v>
      </c>
      <c r="C50" s="76">
        <v>43928</v>
      </c>
      <c r="D50">
        <v>79</v>
      </c>
      <c r="E50">
        <v>1194</v>
      </c>
    </row>
    <row r="51" spans="1:5">
      <c r="A51">
        <v>50</v>
      </c>
      <c r="B51" t="s">
        <v>861</v>
      </c>
      <c r="C51" s="76">
        <v>43929</v>
      </c>
      <c r="D51">
        <v>144</v>
      </c>
      <c r="E51">
        <v>1338</v>
      </c>
    </row>
    <row r="52" spans="1:5">
      <c r="A52">
        <v>51</v>
      </c>
      <c r="B52" t="s">
        <v>862</v>
      </c>
      <c r="C52" s="76">
        <v>43930</v>
      </c>
      <c r="D52">
        <v>178</v>
      </c>
      <c r="E52">
        <v>1516</v>
      </c>
    </row>
    <row r="53" spans="1:5">
      <c r="A53">
        <v>52</v>
      </c>
      <c r="B53" t="s">
        <v>863</v>
      </c>
      <c r="C53" s="76">
        <v>43931</v>
      </c>
      <c r="D53">
        <v>188</v>
      </c>
      <c r="E53">
        <v>1704</v>
      </c>
    </row>
    <row r="54" spans="1:5">
      <c r="A54">
        <v>53</v>
      </c>
      <c r="B54" t="s">
        <v>864</v>
      </c>
      <c r="C54" s="76">
        <v>43932</v>
      </c>
      <c r="D54">
        <v>197</v>
      </c>
      <c r="E54">
        <v>1901</v>
      </c>
    </row>
    <row r="55" spans="1:5">
      <c r="A55">
        <v>54</v>
      </c>
      <c r="B55" t="s">
        <v>865</v>
      </c>
      <c r="C55" s="76">
        <v>43933</v>
      </c>
      <c r="D55">
        <v>166</v>
      </c>
      <c r="E55">
        <v>2067</v>
      </c>
    </row>
    <row r="56" spans="1:5">
      <c r="A56">
        <v>55</v>
      </c>
      <c r="B56" t="s">
        <v>866</v>
      </c>
      <c r="C56" s="76">
        <v>43934</v>
      </c>
      <c r="D56">
        <v>91</v>
      </c>
      <c r="E56">
        <v>2158</v>
      </c>
    </row>
    <row r="57" spans="1:5">
      <c r="A57">
        <v>56</v>
      </c>
      <c r="B57" t="s">
        <v>942</v>
      </c>
      <c r="C57" s="76">
        <v>43935</v>
      </c>
      <c r="D57">
        <v>161</v>
      </c>
      <c r="E57">
        <v>2319</v>
      </c>
    </row>
  </sheetData>
  <phoneticPr fontId="3"/>
  <hyperlinks>
    <hyperlink ref="G2" r:id="rId1" xr:uid="{989E00FE-85A7-C54B-90BB-7113EB71D1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国内生産比率</vt:lpstr>
      <vt:lpstr>輸入_呼吸器2020</vt:lpstr>
      <vt:lpstr>輸入_呼吸器2019</vt:lpstr>
      <vt:lpstr>輸入_付属品2019</vt:lpstr>
      <vt:lpstr>輸入_呼吸器2018</vt:lpstr>
      <vt:lpstr>輸入_付属品2018</vt:lpstr>
      <vt:lpstr>参）統計国名符号表</vt:lpstr>
      <vt:lpstr>参)HSコード</vt:lpstr>
      <vt:lpstr>感染者数</vt:lpstr>
      <vt:lpstr>感染者数地域別</vt:lpstr>
      <vt:lpstr>世界の輸出</vt:lpstr>
      <vt:lpstr>世界の輸入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2020-04-12T06:10:19Z</cp:lastPrinted>
  <dcterms:created xsi:type="dcterms:W3CDTF">2020-04-11T12:54:16Z</dcterms:created>
  <dcterms:modified xsi:type="dcterms:W3CDTF">2020-04-14T23:59:24Z</dcterms:modified>
</cp:coreProperties>
</file>