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730" windowHeight="11760"/>
  </bookViews>
  <sheets>
    <sheet name="RV" sheetId="9" r:id="rId1"/>
    <sheet name="NV" sheetId="1" r:id="rId2"/>
    <sheet name="KT" sheetId="4" r:id="rId3"/>
    <sheet name="MH" sheetId="5" r:id="rId4"/>
    <sheet name="C" sheetId="6" r:id="rId5"/>
    <sheet name="DEF_QL" sheetId="7" r:id="rId6"/>
    <sheet name="GR_QL" sheetId="10" r:id="rId7"/>
    <sheet name="decompRLP" sheetId="2" r:id="rId8"/>
    <sheet name="decompGR" sheetId="11" r:id="rId9"/>
  </sheets>
  <calcPr calcId="125725" concurrentCalc="0"/>
</workbook>
</file>

<file path=xl/calcChain.xml><?xml version="1.0" encoding="utf-8"?>
<calcChain xmlns="http://schemas.openxmlformats.org/spreadsheetml/2006/main">
  <c r="D50" i="5"/>
  <c r="H50" i="11"/>
  <c r="AB50"/>
  <c r="D49" i="5"/>
  <c r="H49" i="11"/>
  <c r="AB49"/>
  <c r="D48" i="5"/>
  <c r="H48" i="11"/>
  <c r="AB48"/>
  <c r="D47" i="5"/>
  <c r="H47" i="11"/>
  <c r="AB47"/>
  <c r="D46" i="5"/>
  <c r="H46" i="11"/>
  <c r="AB46"/>
  <c r="D45" i="5"/>
  <c r="H45" i="11"/>
  <c r="AB45"/>
  <c r="D44" i="5"/>
  <c r="H44" i="11"/>
  <c r="AB44"/>
  <c r="D43" i="5"/>
  <c r="H43" i="11"/>
  <c r="AB43"/>
  <c r="D42" i="5"/>
  <c r="H42" i="11"/>
  <c r="AB42"/>
  <c r="D41" i="5"/>
  <c r="H41" i="11"/>
  <c r="AB41"/>
  <c r="D40" i="5"/>
  <c r="H40" i="11"/>
  <c r="AB40"/>
  <c r="D39" i="5"/>
  <c r="H39" i="11"/>
  <c r="AB39"/>
  <c r="D38" i="5"/>
  <c r="H38" i="11"/>
  <c r="AB38"/>
  <c r="D37" i="5"/>
  <c r="H37" i="11"/>
  <c r="AB37"/>
  <c r="D36" i="5"/>
  <c r="H36" i="11"/>
  <c r="AB36"/>
  <c r="D35" i="5"/>
  <c r="H35" i="11"/>
  <c r="AB35"/>
  <c r="D34" i="5"/>
  <c r="H34" i="11"/>
  <c r="AB34"/>
  <c r="D33" i="5"/>
  <c r="H33" i="11"/>
  <c r="AB33"/>
  <c r="D32" i="5"/>
  <c r="H32" i="11"/>
  <c r="AB32"/>
  <c r="D31" i="5"/>
  <c r="H31" i="11"/>
  <c r="AB31"/>
  <c r="D30" i="5"/>
  <c r="H30" i="11"/>
  <c r="AB30"/>
  <c r="D29" i="5"/>
  <c r="H29" i="11"/>
  <c r="AB29"/>
  <c r="D28" i="5"/>
  <c r="H28" i="11"/>
  <c r="AB28"/>
  <c r="D27" i="5"/>
  <c r="H27" i="11"/>
  <c r="AB27"/>
  <c r="D26" i="5"/>
  <c r="H26" i="11"/>
  <c r="AB26"/>
  <c r="D25" i="5"/>
  <c r="H25" i="11"/>
  <c r="AB25"/>
  <c r="D24" i="5"/>
  <c r="H24" i="11"/>
  <c r="AB24"/>
  <c r="D23" i="5"/>
  <c r="H23" i="11"/>
  <c r="AB23"/>
  <c r="D22" i="5"/>
  <c r="H22" i="11"/>
  <c r="AB22"/>
  <c r="D21" i="5"/>
  <c r="H21" i="11"/>
  <c r="AB21"/>
  <c r="D20" i="5"/>
  <c r="H20" i="11"/>
  <c r="AB20"/>
  <c r="D19" i="5"/>
  <c r="H19" i="11"/>
  <c r="AB19"/>
  <c r="D18" i="5"/>
  <c r="H18" i="11"/>
  <c r="AB18"/>
  <c r="D17" i="5"/>
  <c r="H17" i="11"/>
  <c r="AB17"/>
  <c r="D16" i="5"/>
  <c r="H16" i="11"/>
  <c r="AB16"/>
  <c r="D15" i="5"/>
  <c r="H15" i="11"/>
  <c r="AB15"/>
  <c r="D14" i="5"/>
  <c r="H14" i="11"/>
  <c r="AB14"/>
  <c r="D13" i="5"/>
  <c r="H13" i="11"/>
  <c r="AB13"/>
  <c r="D12" i="5"/>
  <c r="H12" i="11"/>
  <c r="AB12"/>
  <c r="D11" i="5"/>
  <c r="H11" i="11"/>
  <c r="AB11"/>
  <c r="D10" i="5"/>
  <c r="H10" i="11"/>
  <c r="AB10"/>
  <c r="D9" i="5"/>
  <c r="H9" i="11"/>
  <c r="AB9"/>
  <c r="D8" i="5"/>
  <c r="H8" i="11"/>
  <c r="AB8"/>
  <c r="D7" i="5"/>
  <c r="H7" i="11"/>
  <c r="AB7"/>
  <c r="D6" i="5"/>
  <c r="H6" i="11"/>
  <c r="AB6"/>
  <c r="D5" i="5"/>
  <c r="H5" i="11"/>
  <c r="AB5"/>
  <c r="D50" i="6"/>
  <c r="H50"/>
  <c r="G50"/>
  <c r="K50"/>
  <c r="Z50" i="11"/>
  <c r="D49" i="6"/>
  <c r="H49"/>
  <c r="G49"/>
  <c r="K49"/>
  <c r="Z49" i="11"/>
  <c r="D48" i="6"/>
  <c r="H48"/>
  <c r="G48"/>
  <c r="K48"/>
  <c r="Z48" i="11"/>
  <c r="D47" i="6"/>
  <c r="H47"/>
  <c r="G47"/>
  <c r="K47"/>
  <c r="Z47" i="11"/>
  <c r="D46" i="6"/>
  <c r="H46"/>
  <c r="G46"/>
  <c r="K46"/>
  <c r="Z46" i="11"/>
  <c r="D45" i="6"/>
  <c r="H45"/>
  <c r="G45"/>
  <c r="K45"/>
  <c r="Z45" i="11"/>
  <c r="D44" i="6"/>
  <c r="H44"/>
  <c r="G44"/>
  <c r="K44"/>
  <c r="Z44" i="11"/>
  <c r="D43" i="6"/>
  <c r="H43"/>
  <c r="G43"/>
  <c r="K43"/>
  <c r="Z43" i="11"/>
  <c r="D42" i="6"/>
  <c r="H42"/>
  <c r="G42"/>
  <c r="K42"/>
  <c r="Z42" i="11"/>
  <c r="D41" i="6"/>
  <c r="H41"/>
  <c r="G41"/>
  <c r="K41"/>
  <c r="Z41" i="11"/>
  <c r="D40" i="6"/>
  <c r="H40"/>
  <c r="G40"/>
  <c r="K40"/>
  <c r="Z40" i="11"/>
  <c r="D39" i="6"/>
  <c r="H39"/>
  <c r="G39"/>
  <c r="K39"/>
  <c r="Z39" i="11"/>
  <c r="D38" i="6"/>
  <c r="H38"/>
  <c r="G38"/>
  <c r="K38"/>
  <c r="Z38" i="11"/>
  <c r="D37" i="6"/>
  <c r="H37"/>
  <c r="G37"/>
  <c r="K37"/>
  <c r="Z37" i="11"/>
  <c r="D36" i="6"/>
  <c r="H36"/>
  <c r="G36"/>
  <c r="K36"/>
  <c r="Z36" i="11"/>
  <c r="D35" i="6"/>
  <c r="H35"/>
  <c r="G35"/>
  <c r="K35"/>
  <c r="Z35" i="11"/>
  <c r="D34" i="6"/>
  <c r="H34"/>
  <c r="G34"/>
  <c r="K34"/>
  <c r="Z34" i="11"/>
  <c r="D33" i="6"/>
  <c r="H33"/>
  <c r="G33"/>
  <c r="K33"/>
  <c r="Z33" i="11"/>
  <c r="D32" i="6"/>
  <c r="H32"/>
  <c r="G32"/>
  <c r="K32"/>
  <c r="Z32" i="11"/>
  <c r="D31" i="6"/>
  <c r="H31"/>
  <c r="G31"/>
  <c r="K31"/>
  <c r="Z31" i="11"/>
  <c r="D30" i="6"/>
  <c r="H30"/>
  <c r="G30"/>
  <c r="K30"/>
  <c r="Z30" i="11"/>
  <c r="D29" i="6"/>
  <c r="H29"/>
  <c r="G29"/>
  <c r="K29"/>
  <c r="Z29" i="11"/>
  <c r="D28" i="6"/>
  <c r="H28"/>
  <c r="G28"/>
  <c r="K28"/>
  <c r="Z28" i="11"/>
  <c r="D27" i="6"/>
  <c r="H27"/>
  <c r="G27"/>
  <c r="K27"/>
  <c r="Z27" i="11"/>
  <c r="D26" i="6"/>
  <c r="H26"/>
  <c r="G26"/>
  <c r="K26"/>
  <c r="Z26" i="11"/>
  <c r="D25" i="6"/>
  <c r="H25"/>
  <c r="G25"/>
  <c r="K25"/>
  <c r="Z25" i="11"/>
  <c r="D24" i="6"/>
  <c r="H24"/>
  <c r="G24"/>
  <c r="K24"/>
  <c r="Z24" i="11"/>
  <c r="D23" i="6"/>
  <c r="H23"/>
  <c r="G23"/>
  <c r="K23"/>
  <c r="Z23" i="11"/>
  <c r="D22" i="6"/>
  <c r="H22"/>
  <c r="G22"/>
  <c r="K22"/>
  <c r="Z22" i="11"/>
  <c r="D21" i="6"/>
  <c r="H21"/>
  <c r="G21"/>
  <c r="K21"/>
  <c r="Z21" i="11"/>
  <c r="D20" i="6"/>
  <c r="H20"/>
  <c r="G20"/>
  <c r="K20"/>
  <c r="Z20" i="11"/>
  <c r="D19" i="6"/>
  <c r="H19"/>
  <c r="G19"/>
  <c r="K19"/>
  <c r="Z19" i="11"/>
  <c r="D18" i="6"/>
  <c r="H18"/>
  <c r="G18"/>
  <c r="K18"/>
  <c r="Z18" i="11"/>
  <c r="D17" i="6"/>
  <c r="H17"/>
  <c r="G17"/>
  <c r="K17"/>
  <c r="Z17" i="11"/>
  <c r="D16" i="6"/>
  <c r="H16"/>
  <c r="G16"/>
  <c r="K16"/>
  <c r="Z16" i="11"/>
  <c r="D15" i="6"/>
  <c r="H15"/>
  <c r="G15"/>
  <c r="K15"/>
  <c r="Z15" i="11"/>
  <c r="D14" i="6"/>
  <c r="H14"/>
  <c r="G14"/>
  <c r="K14"/>
  <c r="Z14" i="11"/>
  <c r="D13" i="6"/>
  <c r="H13"/>
  <c r="G13"/>
  <c r="K13"/>
  <c r="Z13" i="11"/>
  <c r="D12" i="6"/>
  <c r="H12"/>
  <c r="G12"/>
  <c r="K12"/>
  <c r="Z12" i="11"/>
  <c r="D11" i="6"/>
  <c r="H11"/>
  <c r="G11"/>
  <c r="K11"/>
  <c r="Z11" i="11"/>
  <c r="D10" i="6"/>
  <c r="H10"/>
  <c r="G10"/>
  <c r="K10"/>
  <c r="Z10" i="11"/>
  <c r="D9" i="6"/>
  <c r="H9"/>
  <c r="G9"/>
  <c r="K9"/>
  <c r="Z9" i="11"/>
  <c r="D8" i="6"/>
  <c r="H8"/>
  <c r="G8"/>
  <c r="K8"/>
  <c r="Z8" i="11"/>
  <c r="D7" i="6"/>
  <c r="H7"/>
  <c r="G7"/>
  <c r="K7"/>
  <c r="Z7" i="11"/>
  <c r="D6" i="6"/>
  <c r="H6"/>
  <c r="G6"/>
  <c r="K6"/>
  <c r="Z6" i="11"/>
  <c r="D5" i="6"/>
  <c r="H5"/>
  <c r="G5"/>
  <c r="K5"/>
  <c r="Z5" i="11"/>
  <c r="G50" i="5"/>
  <c r="Y50" i="11"/>
  <c r="G49" i="5"/>
  <c r="Y49" i="11"/>
  <c r="G48" i="5"/>
  <c r="Y48" i="11"/>
  <c r="G47" i="5"/>
  <c r="Y47" i="11"/>
  <c r="G46" i="5"/>
  <c r="Y46" i="11"/>
  <c r="G45" i="5"/>
  <c r="Y45" i="11"/>
  <c r="G44" i="5"/>
  <c r="Y44" i="11"/>
  <c r="G43" i="5"/>
  <c r="Y43" i="11"/>
  <c r="G42" i="5"/>
  <c r="Y42" i="11"/>
  <c r="G41" i="5"/>
  <c r="Y41" i="11"/>
  <c r="G40" i="5"/>
  <c r="Y40" i="11"/>
  <c r="G39" i="5"/>
  <c r="Y39" i="11"/>
  <c r="G38" i="5"/>
  <c r="Y38" i="11"/>
  <c r="G37" i="5"/>
  <c r="Y37" i="11"/>
  <c r="G36" i="5"/>
  <c r="Y36" i="11"/>
  <c r="G35" i="5"/>
  <c r="Y35" i="11"/>
  <c r="G34" i="5"/>
  <c r="Y34" i="11"/>
  <c r="G33" i="5"/>
  <c r="Y33" i="11"/>
  <c r="G32" i="5"/>
  <c r="Y32" i="11"/>
  <c r="G31" i="5"/>
  <c r="Y31" i="11"/>
  <c r="G30" i="5"/>
  <c r="Y30" i="11"/>
  <c r="G29" i="5"/>
  <c r="Y29" i="11"/>
  <c r="G28" i="5"/>
  <c r="Y28" i="11"/>
  <c r="G27" i="5"/>
  <c r="Y27" i="11"/>
  <c r="G26" i="5"/>
  <c r="Y26" i="11"/>
  <c r="G25" i="5"/>
  <c r="Y25" i="11"/>
  <c r="G24" i="5"/>
  <c r="Y24" i="11"/>
  <c r="G23" i="5"/>
  <c r="Y23" i="11"/>
  <c r="G22" i="5"/>
  <c r="Y22" i="11"/>
  <c r="G21" i="5"/>
  <c r="Y21" i="11"/>
  <c r="G20" i="5"/>
  <c r="Y20" i="11"/>
  <c r="G19" i="5"/>
  <c r="Y19" i="11"/>
  <c r="G18" i="5"/>
  <c r="Y18" i="11"/>
  <c r="G17" i="5"/>
  <c r="Y17" i="11"/>
  <c r="G16" i="5"/>
  <c r="Y16" i="11"/>
  <c r="G15" i="5"/>
  <c r="Y15" i="11"/>
  <c r="G14" i="5"/>
  <c r="Y14" i="11"/>
  <c r="G13" i="5"/>
  <c r="Y13" i="11"/>
  <c r="G12" i="5"/>
  <c r="Y12" i="11"/>
  <c r="G11" i="5"/>
  <c r="Y11" i="11"/>
  <c r="G10" i="5"/>
  <c r="Y10" i="11"/>
  <c r="G9" i="5"/>
  <c r="Y9" i="11"/>
  <c r="G8" i="5"/>
  <c r="Y8" i="11"/>
  <c r="G7" i="5"/>
  <c r="Y7" i="11"/>
  <c r="G6" i="5"/>
  <c r="Y6" i="11"/>
  <c r="G5" i="5"/>
  <c r="Y5" i="11"/>
  <c r="X50"/>
  <c r="X49"/>
  <c r="X48"/>
  <c r="X47"/>
  <c r="X46"/>
  <c r="X45"/>
  <c r="X44"/>
  <c r="X43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X5"/>
  <c r="E50" i="5"/>
  <c r="M50" i="11"/>
  <c r="W50"/>
  <c r="E49" i="5"/>
  <c r="M49" i="11"/>
  <c r="W49"/>
  <c r="E48" i="5"/>
  <c r="M48" i="11"/>
  <c r="W48"/>
  <c r="E47" i="5"/>
  <c r="M47" i="11"/>
  <c r="W47"/>
  <c r="E46" i="5"/>
  <c r="M46" i="11"/>
  <c r="W46"/>
  <c r="E45" i="5"/>
  <c r="M45" i="11"/>
  <c r="W45"/>
  <c r="E44" i="5"/>
  <c r="M44" i="11"/>
  <c r="W44"/>
  <c r="E43" i="5"/>
  <c r="M43" i="11"/>
  <c r="W43"/>
  <c r="E42" i="5"/>
  <c r="M42" i="11"/>
  <c r="W42"/>
  <c r="E41" i="5"/>
  <c r="M41" i="11"/>
  <c r="W41"/>
  <c r="E40" i="5"/>
  <c r="M40" i="11"/>
  <c r="W40"/>
  <c r="E39" i="5"/>
  <c r="M39" i="11"/>
  <c r="W39"/>
  <c r="E38" i="5"/>
  <c r="M38" i="11"/>
  <c r="W38"/>
  <c r="E37" i="5"/>
  <c r="M37" i="11"/>
  <c r="W37"/>
  <c r="E36" i="5"/>
  <c r="M36" i="11"/>
  <c r="W36"/>
  <c r="E35" i="5"/>
  <c r="M35" i="11"/>
  <c r="W35"/>
  <c r="E34" i="5"/>
  <c r="M34" i="11"/>
  <c r="W34"/>
  <c r="E33" i="5"/>
  <c r="M33" i="11"/>
  <c r="W33"/>
  <c r="E32" i="5"/>
  <c r="M32" i="11"/>
  <c r="W32"/>
  <c r="E31" i="5"/>
  <c r="M31" i="11"/>
  <c r="W31"/>
  <c r="E30" i="5"/>
  <c r="M30" i="11"/>
  <c r="W30"/>
  <c r="E29" i="5"/>
  <c r="M29" i="11"/>
  <c r="W29"/>
  <c r="E28" i="5"/>
  <c r="M28" i="11"/>
  <c r="W28"/>
  <c r="E27" i="5"/>
  <c r="M27" i="11"/>
  <c r="W27"/>
  <c r="E26" i="5"/>
  <c r="M26" i="11"/>
  <c r="W26"/>
  <c r="E25" i="5"/>
  <c r="M25" i="11"/>
  <c r="W25"/>
  <c r="E24" i="5"/>
  <c r="M24" i="11"/>
  <c r="W24"/>
  <c r="E23" i="5"/>
  <c r="M23" i="11"/>
  <c r="W23"/>
  <c r="E22" i="5"/>
  <c r="M22" i="11"/>
  <c r="W22"/>
  <c r="E21" i="5"/>
  <c r="M21" i="11"/>
  <c r="W21"/>
  <c r="E20" i="5"/>
  <c r="M20" i="11"/>
  <c r="W20"/>
  <c r="E19" i="5"/>
  <c r="M19" i="11"/>
  <c r="W19"/>
  <c r="E18" i="5"/>
  <c r="M18" i="11"/>
  <c r="W18"/>
  <c r="E17" i="5"/>
  <c r="M17" i="11"/>
  <c r="W17"/>
  <c r="E16" i="5"/>
  <c r="M16" i="11"/>
  <c r="W16"/>
  <c r="E15" i="5"/>
  <c r="M15" i="11"/>
  <c r="W15"/>
  <c r="E14" i="5"/>
  <c r="M14" i="11"/>
  <c r="W14"/>
  <c r="E13" i="5"/>
  <c r="M13" i="11"/>
  <c r="W13"/>
  <c r="E12" i="5"/>
  <c r="M12" i="11"/>
  <c r="W12"/>
  <c r="E11" i="5"/>
  <c r="M11" i="11"/>
  <c r="W11"/>
  <c r="E10" i="5"/>
  <c r="M10" i="11"/>
  <c r="W10"/>
  <c r="E9" i="5"/>
  <c r="M9" i="11"/>
  <c r="W9"/>
  <c r="E8" i="5"/>
  <c r="M8" i="11"/>
  <c r="W8"/>
  <c r="E7" i="5"/>
  <c r="M7" i="11"/>
  <c r="W7"/>
  <c r="E6" i="5"/>
  <c r="M6" i="11"/>
  <c r="W6"/>
  <c r="E5" i="5"/>
  <c r="M5" i="11"/>
  <c r="W5"/>
  <c r="E50" i="6"/>
  <c r="I50"/>
  <c r="U50" i="11"/>
  <c r="E49" i="6"/>
  <c r="I49"/>
  <c r="U49" i="11"/>
  <c r="E48" i="6"/>
  <c r="I48"/>
  <c r="U48" i="11"/>
  <c r="E47" i="6"/>
  <c r="I47"/>
  <c r="U47" i="11"/>
  <c r="E46" i="6"/>
  <c r="I46"/>
  <c r="U46" i="11"/>
  <c r="E45" i="6"/>
  <c r="I45"/>
  <c r="U45" i="11"/>
  <c r="E44" i="6"/>
  <c r="I44"/>
  <c r="U44" i="11"/>
  <c r="E43" i="6"/>
  <c r="I43"/>
  <c r="U43" i="11"/>
  <c r="E42" i="6"/>
  <c r="I42"/>
  <c r="U42" i="11"/>
  <c r="E41" i="6"/>
  <c r="I41"/>
  <c r="U41" i="11"/>
  <c r="E40" i="6"/>
  <c r="I40"/>
  <c r="U40" i="11"/>
  <c r="E39" i="6"/>
  <c r="I39"/>
  <c r="U39" i="11"/>
  <c r="E38" i="6"/>
  <c r="I38"/>
  <c r="U38" i="11"/>
  <c r="E37" i="6"/>
  <c r="I37"/>
  <c r="U37" i="11"/>
  <c r="E36" i="6"/>
  <c r="I36"/>
  <c r="U36" i="11"/>
  <c r="E35" i="6"/>
  <c r="I35"/>
  <c r="U35" i="11"/>
  <c r="E34" i="6"/>
  <c r="I34"/>
  <c r="U34" i="11"/>
  <c r="E33" i="6"/>
  <c r="I33"/>
  <c r="U33" i="11"/>
  <c r="E32" i="6"/>
  <c r="I32"/>
  <c r="U32" i="11"/>
  <c r="E31" i="6"/>
  <c r="I31"/>
  <c r="U31" i="11"/>
  <c r="E30" i="6"/>
  <c r="I30"/>
  <c r="U30" i="11"/>
  <c r="E29" i="6"/>
  <c r="I29"/>
  <c r="U29" i="11"/>
  <c r="E28" i="6"/>
  <c r="I28"/>
  <c r="U28" i="11"/>
  <c r="E27" i="6"/>
  <c r="I27"/>
  <c r="U27" i="11"/>
  <c r="E26" i="6"/>
  <c r="I26"/>
  <c r="U26" i="11"/>
  <c r="E25" i="6"/>
  <c r="I25"/>
  <c r="U25" i="11"/>
  <c r="E24" i="6"/>
  <c r="I24"/>
  <c r="U24" i="11"/>
  <c r="E23" i="6"/>
  <c r="I23"/>
  <c r="U23" i="11"/>
  <c r="E22" i="6"/>
  <c r="I22"/>
  <c r="U22" i="11"/>
  <c r="E21" i="6"/>
  <c r="I21"/>
  <c r="U21" i="11"/>
  <c r="E20" i="6"/>
  <c r="I20"/>
  <c r="U20" i="11"/>
  <c r="E19" i="6"/>
  <c r="I19"/>
  <c r="U19" i="11"/>
  <c r="E18" i="6"/>
  <c r="I18"/>
  <c r="U18" i="11"/>
  <c r="E17" i="6"/>
  <c r="I17"/>
  <c r="U17" i="11"/>
  <c r="E16" i="6"/>
  <c r="I16"/>
  <c r="U16" i="11"/>
  <c r="E15" i="6"/>
  <c r="I15"/>
  <c r="U15" i="11"/>
  <c r="E14" i="6"/>
  <c r="I14"/>
  <c r="U14" i="11"/>
  <c r="E13" i="6"/>
  <c r="I13"/>
  <c r="U13" i="11"/>
  <c r="E12" i="6"/>
  <c r="I12"/>
  <c r="U12" i="11"/>
  <c r="E11" i="6"/>
  <c r="I11"/>
  <c r="U11" i="11"/>
  <c r="E10" i="6"/>
  <c r="I10"/>
  <c r="U10" i="11"/>
  <c r="E9" i="6"/>
  <c r="I9"/>
  <c r="U9" i="11"/>
  <c r="E8" i="6"/>
  <c r="I8"/>
  <c r="U8" i="11"/>
  <c r="E7" i="6"/>
  <c r="I7"/>
  <c r="U7" i="11"/>
  <c r="E6" i="6"/>
  <c r="I6"/>
  <c r="U6" i="11"/>
  <c r="E5" i="6"/>
  <c r="I5"/>
  <c r="U5" i="1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F51" i="5"/>
  <c r="R51" i="11"/>
  <c r="F50" i="5"/>
  <c r="R50" i="11"/>
  <c r="F49" i="5"/>
  <c r="R49" i="11"/>
  <c r="F48" i="5"/>
  <c r="R48" i="11"/>
  <c r="F47" i="5"/>
  <c r="R47" i="11"/>
  <c r="F46" i="5"/>
  <c r="R46" i="11"/>
  <c r="F45" i="5"/>
  <c r="R45" i="11"/>
  <c r="F44" i="5"/>
  <c r="R44" i="11"/>
  <c r="F43" i="5"/>
  <c r="R43" i="11"/>
  <c r="F42" i="5"/>
  <c r="R42" i="11"/>
  <c r="F41" i="5"/>
  <c r="R41" i="11"/>
  <c r="F40" i="5"/>
  <c r="R40" i="11"/>
  <c r="F39" i="5"/>
  <c r="R39" i="11"/>
  <c r="F38" i="5"/>
  <c r="R38" i="11"/>
  <c r="F37" i="5"/>
  <c r="R37" i="11"/>
  <c r="F36" i="5"/>
  <c r="R36" i="11"/>
  <c r="F35" i="5"/>
  <c r="R35" i="11"/>
  <c r="F34" i="5"/>
  <c r="R34" i="11"/>
  <c r="F33" i="5"/>
  <c r="R33" i="11"/>
  <c r="F32" i="5"/>
  <c r="R32" i="11"/>
  <c r="F31" i="5"/>
  <c r="R31" i="11"/>
  <c r="F30" i="5"/>
  <c r="R30" i="11"/>
  <c r="F29" i="5"/>
  <c r="R29" i="11"/>
  <c r="F28" i="5"/>
  <c r="R28" i="11"/>
  <c r="F27" i="5"/>
  <c r="R27" i="11"/>
  <c r="F26" i="5"/>
  <c r="R26" i="11"/>
  <c r="F25" i="5"/>
  <c r="R25" i="11"/>
  <c r="F24" i="5"/>
  <c r="R24" i="11"/>
  <c r="F23" i="5"/>
  <c r="R23" i="11"/>
  <c r="F22" i="5"/>
  <c r="R22" i="11"/>
  <c r="F21" i="5"/>
  <c r="R21" i="11"/>
  <c r="F20" i="5"/>
  <c r="R20" i="11"/>
  <c r="F19" i="5"/>
  <c r="R19" i="11"/>
  <c r="F18" i="5"/>
  <c r="R18" i="11"/>
  <c r="F17" i="5"/>
  <c r="R17" i="11"/>
  <c r="F16" i="5"/>
  <c r="R16" i="11"/>
  <c r="F15" i="5"/>
  <c r="R15" i="11"/>
  <c r="F14" i="5"/>
  <c r="R14" i="11"/>
  <c r="F13" i="5"/>
  <c r="R13" i="11"/>
  <c r="F12" i="5"/>
  <c r="R12" i="11"/>
  <c r="F11" i="5"/>
  <c r="R11" i="11"/>
  <c r="F10" i="5"/>
  <c r="R10" i="11"/>
  <c r="F9" i="5"/>
  <c r="R9" i="11"/>
  <c r="F8" i="5"/>
  <c r="R8" i="11"/>
  <c r="F7" i="5"/>
  <c r="R7" i="11"/>
  <c r="F6" i="5"/>
  <c r="R6" i="11"/>
  <c r="F5" i="5"/>
  <c r="R5" i="11"/>
  <c r="F51" i="6"/>
  <c r="J51"/>
  <c r="G51"/>
  <c r="K51"/>
  <c r="P51" i="11"/>
  <c r="F50" i="6"/>
  <c r="J50"/>
  <c r="P50" i="11"/>
  <c r="F49" i="6"/>
  <c r="J49"/>
  <c r="P49" i="11"/>
  <c r="F48" i="6"/>
  <c r="J48"/>
  <c r="P48" i="11"/>
  <c r="F47" i="6"/>
  <c r="J47"/>
  <c r="P47" i="11"/>
  <c r="F46" i="6"/>
  <c r="J46"/>
  <c r="P46" i="11"/>
  <c r="F45" i="6"/>
  <c r="J45"/>
  <c r="P45" i="11"/>
  <c r="F44" i="6"/>
  <c r="J44"/>
  <c r="P44" i="11"/>
  <c r="F43" i="6"/>
  <c r="J43"/>
  <c r="P43" i="11"/>
  <c r="F42" i="6"/>
  <c r="J42"/>
  <c r="P42" i="11"/>
  <c r="F41" i="6"/>
  <c r="J41"/>
  <c r="P41" i="11"/>
  <c r="F40" i="6"/>
  <c r="J40"/>
  <c r="P40" i="11"/>
  <c r="F39" i="6"/>
  <c r="J39"/>
  <c r="P39" i="11"/>
  <c r="F38" i="6"/>
  <c r="J38"/>
  <c r="P38" i="11"/>
  <c r="F37" i="6"/>
  <c r="J37"/>
  <c r="P37" i="11"/>
  <c r="F36" i="6"/>
  <c r="J36"/>
  <c r="P36" i="11"/>
  <c r="F35" i="6"/>
  <c r="J35"/>
  <c r="P35" i="11"/>
  <c r="F34" i="6"/>
  <c r="J34"/>
  <c r="P34" i="11"/>
  <c r="F33" i="6"/>
  <c r="J33"/>
  <c r="P33" i="11"/>
  <c r="F32" i="6"/>
  <c r="J32"/>
  <c r="P32" i="11"/>
  <c r="F31" i="6"/>
  <c r="J31"/>
  <c r="P31" i="11"/>
  <c r="F30" i="6"/>
  <c r="J30"/>
  <c r="P30" i="11"/>
  <c r="F29" i="6"/>
  <c r="J29"/>
  <c r="P29" i="11"/>
  <c r="F28" i="6"/>
  <c r="J28"/>
  <c r="P28" i="11"/>
  <c r="F27" i="6"/>
  <c r="J27"/>
  <c r="P27" i="11"/>
  <c r="F26" i="6"/>
  <c r="J26"/>
  <c r="P26" i="11"/>
  <c r="F25" i="6"/>
  <c r="J25"/>
  <c r="P25" i="11"/>
  <c r="F24" i="6"/>
  <c r="J24"/>
  <c r="P24" i="11"/>
  <c r="F23" i="6"/>
  <c r="J23"/>
  <c r="P23" i="11"/>
  <c r="F22" i="6"/>
  <c r="J22"/>
  <c r="P22" i="11"/>
  <c r="F21" i="6"/>
  <c r="J21"/>
  <c r="P21" i="11"/>
  <c r="F20" i="6"/>
  <c r="J20"/>
  <c r="P20" i="11"/>
  <c r="F19" i="6"/>
  <c r="J19"/>
  <c r="P19" i="11"/>
  <c r="F18" i="6"/>
  <c r="J18"/>
  <c r="P18" i="11"/>
  <c r="F17" i="6"/>
  <c r="J17"/>
  <c r="P17" i="11"/>
  <c r="F16" i="6"/>
  <c r="J16"/>
  <c r="P16" i="11"/>
  <c r="F15" i="6"/>
  <c r="J15"/>
  <c r="P15" i="11"/>
  <c r="F14" i="6"/>
  <c r="J14"/>
  <c r="P14" i="11"/>
  <c r="F13" i="6"/>
  <c r="J13"/>
  <c r="P13" i="11"/>
  <c r="F12" i="6"/>
  <c r="J12"/>
  <c r="P12" i="11"/>
  <c r="F11" i="6"/>
  <c r="J11"/>
  <c r="P11" i="11"/>
  <c r="F10" i="6"/>
  <c r="J10"/>
  <c r="P10" i="11"/>
  <c r="F9" i="6"/>
  <c r="J9"/>
  <c r="P9" i="11"/>
  <c r="F8" i="6"/>
  <c r="J8"/>
  <c r="P8" i="11"/>
  <c r="F7" i="6"/>
  <c r="J7"/>
  <c r="P7" i="11"/>
  <c r="F6" i="6"/>
  <c r="J6"/>
  <c r="P6" i="11"/>
  <c r="F5" i="6"/>
  <c r="J5"/>
  <c r="P5" i="11"/>
  <c r="G51" i="5"/>
  <c r="O51" i="1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Q51"/>
  <c r="AA50"/>
  <c r="V50"/>
  <c r="Q50"/>
  <c r="L50"/>
  <c r="G50"/>
  <c r="AA49"/>
  <c r="V49"/>
  <c r="Q49"/>
  <c r="L49"/>
  <c r="G49"/>
  <c r="AA48"/>
  <c r="V48"/>
  <c r="Q48"/>
  <c r="L48"/>
  <c r="G48"/>
  <c r="AA47"/>
  <c r="V47"/>
  <c r="Q47"/>
  <c r="L47"/>
  <c r="G47"/>
  <c r="AA46"/>
  <c r="V46"/>
  <c r="Q46"/>
  <c r="L46"/>
  <c r="G46"/>
  <c r="AA45"/>
  <c r="V45"/>
  <c r="Q45"/>
  <c r="L45"/>
  <c r="G45"/>
  <c r="AA44"/>
  <c r="V44"/>
  <c r="Q44"/>
  <c r="L44"/>
  <c r="G44"/>
  <c r="AA43"/>
  <c r="V43"/>
  <c r="Q43"/>
  <c r="L43"/>
  <c r="G43"/>
  <c r="AA42"/>
  <c r="V42"/>
  <c r="Q42"/>
  <c r="L42"/>
  <c r="G42"/>
  <c r="AA41"/>
  <c r="V41"/>
  <c r="Q41"/>
  <c r="L41"/>
  <c r="G41"/>
  <c r="AA40"/>
  <c r="V40"/>
  <c r="Q40"/>
  <c r="L40"/>
  <c r="G40"/>
  <c r="AA39"/>
  <c r="V39"/>
  <c r="Q39"/>
  <c r="L39"/>
  <c r="G39"/>
  <c r="AA38"/>
  <c r="V38"/>
  <c r="Q38"/>
  <c r="L38"/>
  <c r="G38"/>
  <c r="AA37"/>
  <c r="V37"/>
  <c r="Q37"/>
  <c r="L37"/>
  <c r="G37"/>
  <c r="AA36"/>
  <c r="V36"/>
  <c r="Q36"/>
  <c r="L36"/>
  <c r="G36"/>
  <c r="AA35"/>
  <c r="V35"/>
  <c r="Q35"/>
  <c r="L35"/>
  <c r="G35"/>
  <c r="AA34"/>
  <c r="V34"/>
  <c r="Q34"/>
  <c r="L34"/>
  <c r="G34"/>
  <c r="AA33"/>
  <c r="V33"/>
  <c r="Q33"/>
  <c r="L33"/>
  <c r="G33"/>
  <c r="AA32"/>
  <c r="V32"/>
  <c r="Q32"/>
  <c r="L32"/>
  <c r="G32"/>
  <c r="AA31"/>
  <c r="V31"/>
  <c r="Q31"/>
  <c r="L31"/>
  <c r="G31"/>
  <c r="AA30"/>
  <c r="V30"/>
  <c r="Q30"/>
  <c r="L30"/>
  <c r="G30"/>
  <c r="AA29"/>
  <c r="V29"/>
  <c r="Q29"/>
  <c r="L29"/>
  <c r="G29"/>
  <c r="AA28"/>
  <c r="V28"/>
  <c r="Q28"/>
  <c r="L28"/>
  <c r="G28"/>
  <c r="AA27"/>
  <c r="V27"/>
  <c r="Q27"/>
  <c r="L27"/>
  <c r="G27"/>
  <c r="AA26"/>
  <c r="V26"/>
  <c r="Q26"/>
  <c r="L26"/>
  <c r="G26"/>
  <c r="AA25"/>
  <c r="V25"/>
  <c r="Q25"/>
  <c r="L25"/>
  <c r="G25"/>
  <c r="AA24"/>
  <c r="V24"/>
  <c r="Q24"/>
  <c r="L24"/>
  <c r="G24"/>
  <c r="AA23"/>
  <c r="V23"/>
  <c r="Q23"/>
  <c r="L23"/>
  <c r="G23"/>
  <c r="AA22"/>
  <c r="V22"/>
  <c r="Q22"/>
  <c r="L22"/>
  <c r="G22"/>
  <c r="AA21"/>
  <c r="V21"/>
  <c r="Q21"/>
  <c r="L21"/>
  <c r="G21"/>
  <c r="AA20"/>
  <c r="V20"/>
  <c r="Q20"/>
  <c r="L20"/>
  <c r="G20"/>
  <c r="AA19"/>
  <c r="V19"/>
  <c r="Q19"/>
  <c r="L19"/>
  <c r="G19"/>
  <c r="AA18"/>
  <c r="V18"/>
  <c r="Q18"/>
  <c r="L18"/>
  <c r="G18"/>
  <c r="AA17"/>
  <c r="V17"/>
  <c r="Q17"/>
  <c r="L17"/>
  <c r="G17"/>
  <c r="AA16"/>
  <c r="V16"/>
  <c r="Q16"/>
  <c r="L16"/>
  <c r="G16"/>
  <c r="AA15"/>
  <c r="V15"/>
  <c r="Q15"/>
  <c r="L15"/>
  <c r="G15"/>
  <c r="AA14"/>
  <c r="V14"/>
  <c r="Q14"/>
  <c r="L14"/>
  <c r="G14"/>
  <c r="AA13"/>
  <c r="V13"/>
  <c r="Q13"/>
  <c r="L13"/>
  <c r="G13"/>
  <c r="AA12"/>
  <c r="V12"/>
  <c r="Q12"/>
  <c r="L12"/>
  <c r="G12"/>
  <c r="AA11"/>
  <c r="V11"/>
  <c r="Q11"/>
  <c r="L11"/>
  <c r="G11"/>
  <c r="AA10"/>
  <c r="V10"/>
  <c r="Q10"/>
  <c r="L10"/>
  <c r="G10"/>
  <c r="AA9"/>
  <c r="V9"/>
  <c r="Q9"/>
  <c r="L9"/>
  <c r="G9"/>
  <c r="AA8"/>
  <c r="V8"/>
  <c r="Q8"/>
  <c r="L8"/>
  <c r="G8"/>
  <c r="AA7"/>
  <c r="V7"/>
  <c r="Q7"/>
  <c r="L7"/>
  <c r="G7"/>
  <c r="AA6"/>
  <c r="V6"/>
  <c r="Q6"/>
  <c r="L6"/>
  <c r="G6"/>
  <c r="AA5"/>
  <c r="V5"/>
  <c r="Q5"/>
  <c r="L5"/>
  <c r="G5"/>
  <c r="K52" i="6"/>
  <c r="S51" i="2"/>
  <c r="K51" i="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2"/>
  <c r="O51"/>
  <c r="K51" i="5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2"/>
  <c r="O51"/>
  <c r="G52" i="6"/>
  <c r="R51" i="2"/>
  <c r="K51" i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2"/>
  <c r="O51"/>
  <c r="P51" i="2"/>
  <c r="J52" i="6"/>
  <c r="O51" i="2"/>
  <c r="J51" i="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2"/>
  <c r="N51"/>
  <c r="J51" i="5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2"/>
  <c r="N51"/>
  <c r="F52" i="6"/>
  <c r="N51" i="2"/>
  <c r="J51" i="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2"/>
  <c r="N51"/>
  <c r="L51" i="2"/>
  <c r="S50"/>
  <c r="O50" i="4"/>
  <c r="O50" i="5"/>
  <c r="R50" i="2"/>
  <c r="O50" i="1"/>
  <c r="P50" i="2"/>
  <c r="O50"/>
  <c r="N50" i="4"/>
  <c r="N50" i="5"/>
  <c r="N50" i="2"/>
  <c r="N50" i="1"/>
  <c r="L50" i="2"/>
  <c r="I52" i="6"/>
  <c r="K50" i="2"/>
  <c r="I50" i="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2"/>
  <c r="M50"/>
  <c r="I50" i="5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2"/>
  <c r="M50"/>
  <c r="E52" i="6"/>
  <c r="J50" i="2"/>
  <c r="I50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2"/>
  <c r="M50"/>
  <c r="H50" i="2"/>
  <c r="H52" i="6"/>
  <c r="G50" i="2"/>
  <c r="H50" i="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2"/>
  <c r="L50"/>
  <c r="H50" i="5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2"/>
  <c r="L50"/>
  <c r="D52" i="6"/>
  <c r="F50" i="2"/>
  <c r="H50" i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2"/>
  <c r="L50"/>
  <c r="D50" i="2"/>
  <c r="S49"/>
  <c r="O49" i="4"/>
  <c r="O49" i="5"/>
  <c r="R49" i="2"/>
  <c r="O49" i="1"/>
  <c r="P49" i="2"/>
  <c r="O49"/>
  <c r="N49" i="4"/>
  <c r="N49" i="5"/>
  <c r="N49" i="2"/>
  <c r="N49" i="1"/>
  <c r="L49" i="2"/>
  <c r="K49"/>
  <c r="M49" i="4"/>
  <c r="M49" i="5"/>
  <c r="J49" i="2"/>
  <c r="M49" i="1"/>
  <c r="H49" i="2"/>
  <c r="G49"/>
  <c r="L49" i="4"/>
  <c r="L49" i="5"/>
  <c r="F49" i="2"/>
  <c r="L49" i="1"/>
  <c r="D49" i="2"/>
  <c r="S48"/>
  <c r="O48" i="4"/>
  <c r="O48" i="5"/>
  <c r="R48" i="2"/>
  <c r="O48" i="1"/>
  <c r="P48" i="2"/>
  <c r="O48"/>
  <c r="N48" i="4"/>
  <c r="N48" i="5"/>
  <c r="N48" i="2"/>
  <c r="N48" i="1"/>
  <c r="L48" i="2"/>
  <c r="K48"/>
  <c r="M48" i="4"/>
  <c r="M48" i="5"/>
  <c r="J48" i="2"/>
  <c r="M48" i="1"/>
  <c r="H48" i="2"/>
  <c r="G48"/>
  <c r="L48" i="4"/>
  <c r="L48" i="5"/>
  <c r="F48" i="2"/>
  <c r="L48" i="1"/>
  <c r="D48" i="2"/>
  <c r="S47"/>
  <c r="O47" i="4"/>
  <c r="O47" i="5"/>
  <c r="R47" i="2"/>
  <c r="O47" i="1"/>
  <c r="P47" i="2"/>
  <c r="O47"/>
  <c r="N47" i="4"/>
  <c r="N47" i="5"/>
  <c r="N47" i="2"/>
  <c r="N47" i="1"/>
  <c r="L47" i="2"/>
  <c r="K47"/>
  <c r="M47" i="4"/>
  <c r="M47" i="5"/>
  <c r="J47" i="2"/>
  <c r="M47" i="1"/>
  <c r="H47" i="2"/>
  <c r="G47"/>
  <c r="L47" i="4"/>
  <c r="L47" i="5"/>
  <c r="F47" i="2"/>
  <c r="L47" i="1"/>
  <c r="D47" i="2"/>
  <c r="S46"/>
  <c r="O46" i="4"/>
  <c r="O46" i="5"/>
  <c r="R46" i="2"/>
  <c r="O46" i="1"/>
  <c r="P46" i="2"/>
  <c r="O46"/>
  <c r="N46" i="4"/>
  <c r="N46" i="5"/>
  <c r="N46" i="2"/>
  <c r="N46" i="1"/>
  <c r="L46" i="2"/>
  <c r="K46"/>
  <c r="M46" i="4"/>
  <c r="M46" i="5"/>
  <c r="J46" i="2"/>
  <c r="M46" i="1"/>
  <c r="H46" i="2"/>
  <c r="G46"/>
  <c r="L46" i="4"/>
  <c r="L46" i="5"/>
  <c r="F46" i="2"/>
  <c r="L46" i="1"/>
  <c r="D46" i="2"/>
  <c r="S45"/>
  <c r="O45" i="4"/>
  <c r="O45" i="5"/>
  <c r="R45" i="2"/>
  <c r="O45" i="1"/>
  <c r="P45" i="2"/>
  <c r="O45"/>
  <c r="N45" i="4"/>
  <c r="N45" i="5"/>
  <c r="N45" i="2"/>
  <c r="N45" i="1"/>
  <c r="L45" i="2"/>
  <c r="K45"/>
  <c r="M45" i="4"/>
  <c r="M45" i="5"/>
  <c r="J45" i="2"/>
  <c r="M45" i="1"/>
  <c r="H45" i="2"/>
  <c r="G45"/>
  <c r="L45" i="4"/>
  <c r="L45" i="5"/>
  <c r="F45" i="2"/>
  <c r="L45" i="1"/>
  <c r="D45" i="2"/>
  <c r="S44"/>
  <c r="O44" i="4"/>
  <c r="O44" i="5"/>
  <c r="R44" i="2"/>
  <c r="O44" i="1"/>
  <c r="P44" i="2"/>
  <c r="O44"/>
  <c r="N44" i="4"/>
  <c r="N44" i="5"/>
  <c r="N44" i="2"/>
  <c r="N44" i="1"/>
  <c r="L44" i="2"/>
  <c r="K44"/>
  <c r="M44" i="4"/>
  <c r="M44" i="5"/>
  <c r="J44" i="2"/>
  <c r="M44" i="1"/>
  <c r="H44" i="2"/>
  <c r="G44"/>
  <c r="L44" i="4"/>
  <c r="L44" i="5"/>
  <c r="F44" i="2"/>
  <c r="L44" i="1"/>
  <c r="D44" i="2"/>
  <c r="S43"/>
  <c r="O43" i="4"/>
  <c r="O43" i="5"/>
  <c r="R43" i="2"/>
  <c r="O43" i="1"/>
  <c r="P43" i="2"/>
  <c r="O43"/>
  <c r="N43" i="4"/>
  <c r="N43" i="5"/>
  <c r="N43" i="2"/>
  <c r="N43" i="1"/>
  <c r="L43" i="2"/>
  <c r="K43"/>
  <c r="M43" i="4"/>
  <c r="M43" i="5"/>
  <c r="J43" i="2"/>
  <c r="M43" i="1"/>
  <c r="H43" i="2"/>
  <c r="G43"/>
  <c r="L43" i="4"/>
  <c r="L43" i="5"/>
  <c r="F43" i="2"/>
  <c r="L43" i="1"/>
  <c r="D43" i="2"/>
  <c r="S42"/>
  <c r="O42" i="4"/>
  <c r="O42" i="5"/>
  <c r="R42" i="2"/>
  <c r="O42" i="1"/>
  <c r="P42" i="2"/>
  <c r="O42"/>
  <c r="N42" i="4"/>
  <c r="N42" i="5"/>
  <c r="N42" i="2"/>
  <c r="N42" i="1"/>
  <c r="L42" i="2"/>
  <c r="K42"/>
  <c r="M42" i="4"/>
  <c r="M42" i="5"/>
  <c r="J42" i="2"/>
  <c r="M42" i="1"/>
  <c r="H42" i="2"/>
  <c r="G42"/>
  <c r="L42" i="4"/>
  <c r="L42" i="5"/>
  <c r="F42" i="2"/>
  <c r="L42" i="1"/>
  <c r="D42" i="2"/>
  <c r="S41"/>
  <c r="O41" i="4"/>
  <c r="O41" i="5"/>
  <c r="R41" i="2"/>
  <c r="O41" i="1"/>
  <c r="P41" i="2"/>
  <c r="O41"/>
  <c r="N41" i="4"/>
  <c r="N41" i="5"/>
  <c r="N41" i="2"/>
  <c r="N41" i="1"/>
  <c r="L41" i="2"/>
  <c r="K41"/>
  <c r="M41" i="4"/>
  <c r="M41" i="5"/>
  <c r="J41" i="2"/>
  <c r="M41" i="1"/>
  <c r="H41" i="2"/>
  <c r="G41"/>
  <c r="L41" i="4"/>
  <c r="L41" i="5"/>
  <c r="F41" i="2"/>
  <c r="L41" i="1"/>
  <c r="D41" i="2"/>
  <c r="S40"/>
  <c r="O40" i="4"/>
  <c r="O40" i="5"/>
  <c r="R40" i="2"/>
  <c r="O40" i="1"/>
  <c r="P40" i="2"/>
  <c r="O40"/>
  <c r="N40" i="4"/>
  <c r="N40" i="5"/>
  <c r="N40" i="2"/>
  <c r="N40" i="1"/>
  <c r="L40" i="2"/>
  <c r="K40"/>
  <c r="M40" i="4"/>
  <c r="M40" i="5"/>
  <c r="J40" i="2"/>
  <c r="M40" i="1"/>
  <c r="H40" i="2"/>
  <c r="G40"/>
  <c r="L40" i="4"/>
  <c r="L40" i="5"/>
  <c r="F40" i="2"/>
  <c r="L40" i="1"/>
  <c r="D40" i="2"/>
  <c r="S39"/>
  <c r="O39" i="4"/>
  <c r="O39" i="5"/>
  <c r="R39" i="2"/>
  <c r="O39" i="1"/>
  <c r="P39" i="2"/>
  <c r="O39"/>
  <c r="N39" i="4"/>
  <c r="N39" i="5"/>
  <c r="N39" i="2"/>
  <c r="N39" i="1"/>
  <c r="L39" i="2"/>
  <c r="K39"/>
  <c r="M39" i="4"/>
  <c r="M39" i="5"/>
  <c r="J39" i="2"/>
  <c r="M39" i="1"/>
  <c r="H39" i="2"/>
  <c r="G39"/>
  <c r="L39" i="4"/>
  <c r="L39" i="5"/>
  <c r="F39" i="2"/>
  <c r="L39" i="1"/>
  <c r="D39" i="2"/>
  <c r="S38"/>
  <c r="O38" i="4"/>
  <c r="O38" i="5"/>
  <c r="R38" i="2"/>
  <c r="O38" i="1"/>
  <c r="P38" i="2"/>
  <c r="O38"/>
  <c r="N38" i="4"/>
  <c r="N38" i="5"/>
  <c r="N38" i="2"/>
  <c r="N38" i="1"/>
  <c r="L38" i="2"/>
  <c r="K38"/>
  <c r="M38" i="4"/>
  <c r="M38" i="5"/>
  <c r="J38" i="2"/>
  <c r="M38" i="1"/>
  <c r="H38" i="2"/>
  <c r="G38"/>
  <c r="L38" i="4"/>
  <c r="L38" i="5"/>
  <c r="F38" i="2"/>
  <c r="L38" i="1"/>
  <c r="D38" i="2"/>
  <c r="S37"/>
  <c r="O37" i="4"/>
  <c r="O37" i="5"/>
  <c r="R37" i="2"/>
  <c r="O37" i="1"/>
  <c r="P37" i="2"/>
  <c r="O37"/>
  <c r="N37" i="4"/>
  <c r="N37" i="5"/>
  <c r="N37" i="2"/>
  <c r="N37" i="1"/>
  <c r="L37" i="2"/>
  <c r="K37"/>
  <c r="M37" i="4"/>
  <c r="M37" i="5"/>
  <c r="J37" i="2"/>
  <c r="M37" i="1"/>
  <c r="H37" i="2"/>
  <c r="G37"/>
  <c r="L37" i="4"/>
  <c r="L37" i="5"/>
  <c r="F37" i="2"/>
  <c r="L37" i="1"/>
  <c r="D37" i="2"/>
  <c r="S36"/>
  <c r="O36" i="4"/>
  <c r="O36" i="5"/>
  <c r="R36" i="2"/>
  <c r="O36" i="1"/>
  <c r="P36" i="2"/>
  <c r="O36"/>
  <c r="N36" i="4"/>
  <c r="N36" i="5"/>
  <c r="N36" i="2"/>
  <c r="N36" i="1"/>
  <c r="L36" i="2"/>
  <c r="K36"/>
  <c r="M36" i="4"/>
  <c r="M36" i="5"/>
  <c r="J36" i="2"/>
  <c r="M36" i="1"/>
  <c r="H36" i="2"/>
  <c r="G36"/>
  <c r="L36" i="4"/>
  <c r="L36" i="5"/>
  <c r="F36" i="2"/>
  <c r="L36" i="1"/>
  <c r="D36" i="2"/>
  <c r="S35"/>
  <c r="O35" i="4"/>
  <c r="O35" i="5"/>
  <c r="R35" i="2"/>
  <c r="O35" i="1"/>
  <c r="P35" i="2"/>
  <c r="O35"/>
  <c r="N35" i="4"/>
  <c r="N35" i="5"/>
  <c r="N35" i="2"/>
  <c r="N35" i="1"/>
  <c r="L35" i="2"/>
  <c r="K35"/>
  <c r="M35" i="4"/>
  <c r="M35" i="5"/>
  <c r="J35" i="2"/>
  <c r="M35" i="1"/>
  <c r="H35" i="2"/>
  <c r="G35"/>
  <c r="L35" i="4"/>
  <c r="L35" i="5"/>
  <c r="F35" i="2"/>
  <c r="L35" i="1"/>
  <c r="D35" i="2"/>
  <c r="S34"/>
  <c r="O34" i="4"/>
  <c r="O34" i="5"/>
  <c r="R34" i="2"/>
  <c r="O34" i="1"/>
  <c r="P34" i="2"/>
  <c r="O34"/>
  <c r="N34" i="4"/>
  <c r="N34" i="5"/>
  <c r="N34" i="2"/>
  <c r="N34" i="1"/>
  <c r="L34" i="2"/>
  <c r="K34"/>
  <c r="M34" i="4"/>
  <c r="M34" i="5"/>
  <c r="J34" i="2"/>
  <c r="M34" i="1"/>
  <c r="H34" i="2"/>
  <c r="G34"/>
  <c r="L34" i="4"/>
  <c r="L34" i="5"/>
  <c r="F34" i="2"/>
  <c r="L34" i="1"/>
  <c r="D34" i="2"/>
  <c r="S33"/>
  <c r="O33" i="4"/>
  <c r="O33" i="5"/>
  <c r="R33" i="2"/>
  <c r="O33" i="1"/>
  <c r="P33" i="2"/>
  <c r="O33"/>
  <c r="N33" i="4"/>
  <c r="N33" i="5"/>
  <c r="N33" i="2"/>
  <c r="N33" i="1"/>
  <c r="L33" i="2"/>
  <c r="K33"/>
  <c r="M33" i="4"/>
  <c r="M33" i="5"/>
  <c r="J33" i="2"/>
  <c r="M33" i="1"/>
  <c r="H33" i="2"/>
  <c r="G33"/>
  <c r="L33" i="4"/>
  <c r="L33" i="5"/>
  <c r="F33" i="2"/>
  <c r="L33" i="1"/>
  <c r="D33" i="2"/>
  <c r="S32"/>
  <c r="O32" i="4"/>
  <c r="O32" i="5"/>
  <c r="R32" i="2"/>
  <c r="O32" i="1"/>
  <c r="P32" i="2"/>
  <c r="O32"/>
  <c r="N32" i="4"/>
  <c r="N32" i="5"/>
  <c r="N32" i="2"/>
  <c r="N32" i="1"/>
  <c r="L32" i="2"/>
  <c r="K32"/>
  <c r="M32" i="4"/>
  <c r="M32" i="5"/>
  <c r="J32" i="2"/>
  <c r="M32" i="1"/>
  <c r="H32" i="2"/>
  <c r="G32"/>
  <c r="L32" i="4"/>
  <c r="L32" i="5"/>
  <c r="F32" i="2"/>
  <c r="L32" i="1"/>
  <c r="D32" i="2"/>
  <c r="S31"/>
  <c r="O31" i="4"/>
  <c r="O31" i="5"/>
  <c r="R31" i="2"/>
  <c r="O31" i="1"/>
  <c r="P31" i="2"/>
  <c r="O31"/>
  <c r="N31" i="4"/>
  <c r="N31" i="5"/>
  <c r="N31" i="2"/>
  <c r="N31" i="1"/>
  <c r="L31" i="2"/>
  <c r="K31"/>
  <c r="M31" i="4"/>
  <c r="M31" i="5"/>
  <c r="J31" i="2"/>
  <c r="M31" i="1"/>
  <c r="H31" i="2"/>
  <c r="G31"/>
  <c r="L31" i="4"/>
  <c r="L31" i="5"/>
  <c r="F31" i="2"/>
  <c r="L31" i="1"/>
  <c r="D31" i="2"/>
  <c r="S30"/>
  <c r="O30" i="4"/>
  <c r="O30" i="5"/>
  <c r="R30" i="2"/>
  <c r="O30" i="1"/>
  <c r="P30" i="2"/>
  <c r="O30"/>
  <c r="N30" i="4"/>
  <c r="N30" i="5"/>
  <c r="N30" i="2"/>
  <c r="N30" i="1"/>
  <c r="L30" i="2"/>
  <c r="K30"/>
  <c r="M30" i="4"/>
  <c r="M30" i="5"/>
  <c r="J30" i="2"/>
  <c r="M30" i="1"/>
  <c r="H30" i="2"/>
  <c r="G30"/>
  <c r="L30" i="4"/>
  <c r="L30" i="5"/>
  <c r="F30" i="2"/>
  <c r="L30" i="1"/>
  <c r="D30" i="2"/>
  <c r="S29"/>
  <c r="O29" i="4"/>
  <c r="O29" i="5"/>
  <c r="R29" i="2"/>
  <c r="O29" i="1"/>
  <c r="P29" i="2"/>
  <c r="O29"/>
  <c r="N29" i="4"/>
  <c r="N29" i="5"/>
  <c r="N29" i="2"/>
  <c r="N29" i="1"/>
  <c r="L29" i="2"/>
  <c r="K29"/>
  <c r="M29" i="4"/>
  <c r="M29" i="5"/>
  <c r="J29" i="2"/>
  <c r="M29" i="1"/>
  <c r="H29" i="2"/>
  <c r="G29"/>
  <c r="L29" i="4"/>
  <c r="L29" i="5"/>
  <c r="F29" i="2"/>
  <c r="L29" i="1"/>
  <c r="D29" i="2"/>
  <c r="S28"/>
  <c r="O28" i="4"/>
  <c r="O28" i="5"/>
  <c r="R28" i="2"/>
  <c r="O28" i="1"/>
  <c r="P28" i="2"/>
  <c r="O28"/>
  <c r="N28" i="4"/>
  <c r="N28" i="5"/>
  <c r="N28" i="2"/>
  <c r="N28" i="1"/>
  <c r="L28" i="2"/>
  <c r="K28"/>
  <c r="M28" i="4"/>
  <c r="M28" i="5"/>
  <c r="J28" i="2"/>
  <c r="M28" i="1"/>
  <c r="H28" i="2"/>
  <c r="G28"/>
  <c r="L28" i="4"/>
  <c r="L28" i="5"/>
  <c r="F28" i="2"/>
  <c r="L28" i="1"/>
  <c r="D28" i="2"/>
  <c r="S27"/>
  <c r="O27" i="4"/>
  <c r="O27" i="5"/>
  <c r="R27" i="2"/>
  <c r="O27" i="1"/>
  <c r="P27" i="2"/>
  <c r="O27"/>
  <c r="N27" i="4"/>
  <c r="N27" i="5"/>
  <c r="N27" i="2"/>
  <c r="N27" i="1"/>
  <c r="L27" i="2"/>
  <c r="K27"/>
  <c r="M27" i="4"/>
  <c r="M27" i="5"/>
  <c r="J27" i="2"/>
  <c r="M27" i="1"/>
  <c r="H27" i="2"/>
  <c r="G27"/>
  <c r="L27" i="4"/>
  <c r="L27" i="5"/>
  <c r="F27" i="2"/>
  <c r="L27" i="1"/>
  <c r="D27" i="2"/>
  <c r="S26"/>
  <c r="O26" i="4"/>
  <c r="O26" i="5"/>
  <c r="R26" i="2"/>
  <c r="O26" i="1"/>
  <c r="P26" i="2"/>
  <c r="O26"/>
  <c r="N26" i="4"/>
  <c r="N26" i="5"/>
  <c r="N26" i="2"/>
  <c r="N26" i="1"/>
  <c r="L26" i="2"/>
  <c r="K26"/>
  <c r="M26" i="4"/>
  <c r="M26" i="5"/>
  <c r="J26" i="2"/>
  <c r="M26" i="1"/>
  <c r="H26" i="2"/>
  <c r="G26"/>
  <c r="L26" i="4"/>
  <c r="L26" i="5"/>
  <c r="F26" i="2"/>
  <c r="L26" i="1"/>
  <c r="D26" i="2"/>
  <c r="S25"/>
  <c r="O25" i="4"/>
  <c r="O25" i="5"/>
  <c r="R25" i="2"/>
  <c r="O25" i="1"/>
  <c r="P25" i="2"/>
  <c r="O25"/>
  <c r="N25" i="4"/>
  <c r="N25" i="5"/>
  <c r="N25" i="2"/>
  <c r="N25" i="1"/>
  <c r="L25" i="2"/>
  <c r="K25"/>
  <c r="M25" i="4"/>
  <c r="M25" i="5"/>
  <c r="J25" i="2"/>
  <c r="M25" i="1"/>
  <c r="H25" i="2"/>
  <c r="G25"/>
  <c r="L25" i="4"/>
  <c r="L25" i="5"/>
  <c r="F25" i="2"/>
  <c r="L25" i="1"/>
  <c r="D25" i="2"/>
  <c r="S24"/>
  <c r="O24" i="4"/>
  <c r="O24" i="5"/>
  <c r="R24" i="2"/>
  <c r="O24" i="1"/>
  <c r="P24" i="2"/>
  <c r="O24"/>
  <c r="N24" i="4"/>
  <c r="N24" i="5"/>
  <c r="N24" i="2"/>
  <c r="N24" i="1"/>
  <c r="L24" i="2"/>
  <c r="K24"/>
  <c r="M24" i="4"/>
  <c r="M24" i="5"/>
  <c r="J24" i="2"/>
  <c r="M24" i="1"/>
  <c r="H24" i="2"/>
  <c r="G24"/>
  <c r="L24" i="4"/>
  <c r="L24" i="5"/>
  <c r="F24" i="2"/>
  <c r="L24" i="1"/>
  <c r="D24" i="2"/>
  <c r="S23"/>
  <c r="O23" i="4"/>
  <c r="O23" i="5"/>
  <c r="R23" i="2"/>
  <c r="O23" i="1"/>
  <c r="P23" i="2"/>
  <c r="O23"/>
  <c r="N23" i="4"/>
  <c r="N23" i="5"/>
  <c r="N23" i="2"/>
  <c r="N23" i="1"/>
  <c r="L23" i="2"/>
  <c r="K23"/>
  <c r="M23" i="4"/>
  <c r="M23" i="5"/>
  <c r="J23" i="2"/>
  <c r="M23" i="1"/>
  <c r="H23" i="2"/>
  <c r="G23"/>
  <c r="L23" i="4"/>
  <c r="L23" i="5"/>
  <c r="F23" i="2"/>
  <c r="L23" i="1"/>
  <c r="D23" i="2"/>
  <c r="S22"/>
  <c r="O22" i="4"/>
  <c r="O22" i="5"/>
  <c r="R22" i="2"/>
  <c r="O22" i="1"/>
  <c r="P22" i="2"/>
  <c r="O22"/>
  <c r="N22" i="4"/>
  <c r="N22" i="5"/>
  <c r="N22" i="2"/>
  <c r="N22" i="1"/>
  <c r="L22" i="2"/>
  <c r="K22"/>
  <c r="M22" i="4"/>
  <c r="M22" i="5"/>
  <c r="J22" i="2"/>
  <c r="M22" i="1"/>
  <c r="H22" i="2"/>
  <c r="G22"/>
  <c r="L22" i="4"/>
  <c r="L22" i="5"/>
  <c r="F22" i="2"/>
  <c r="L22" i="1"/>
  <c r="D22" i="2"/>
  <c r="S21"/>
  <c r="O21" i="4"/>
  <c r="O21" i="5"/>
  <c r="R21" i="2"/>
  <c r="O21" i="1"/>
  <c r="P21" i="2"/>
  <c r="O21"/>
  <c r="N21" i="4"/>
  <c r="N21" i="5"/>
  <c r="N21" i="2"/>
  <c r="N21" i="1"/>
  <c r="L21" i="2"/>
  <c r="K21"/>
  <c r="M21" i="4"/>
  <c r="M21" i="5"/>
  <c r="J21" i="2"/>
  <c r="M21" i="1"/>
  <c r="H21" i="2"/>
  <c r="G21"/>
  <c r="L21" i="4"/>
  <c r="L21" i="5"/>
  <c r="F21" i="2"/>
  <c r="L21" i="1"/>
  <c r="D21" i="2"/>
  <c r="S20"/>
  <c r="O20" i="4"/>
  <c r="O20" i="5"/>
  <c r="R20" i="2"/>
  <c r="O20" i="1"/>
  <c r="P20" i="2"/>
  <c r="O20"/>
  <c r="N20" i="4"/>
  <c r="N20" i="5"/>
  <c r="N20" i="2"/>
  <c r="N20" i="1"/>
  <c r="L20" i="2"/>
  <c r="K20"/>
  <c r="M20" i="4"/>
  <c r="M20" i="5"/>
  <c r="J20" i="2"/>
  <c r="M20" i="1"/>
  <c r="H20" i="2"/>
  <c r="G20"/>
  <c r="L20" i="4"/>
  <c r="L20" i="5"/>
  <c r="F20" i="2"/>
  <c r="L20" i="1"/>
  <c r="D20" i="2"/>
  <c r="S19"/>
  <c r="O19" i="4"/>
  <c r="O19" i="5"/>
  <c r="R19" i="2"/>
  <c r="O19" i="1"/>
  <c r="P19" i="2"/>
  <c r="O19"/>
  <c r="N19" i="4"/>
  <c r="N19" i="5"/>
  <c r="N19" i="2"/>
  <c r="N19" i="1"/>
  <c r="L19" i="2"/>
  <c r="K19"/>
  <c r="M19" i="4"/>
  <c r="M19" i="5"/>
  <c r="J19" i="2"/>
  <c r="M19" i="1"/>
  <c r="H19" i="2"/>
  <c r="G19"/>
  <c r="L19" i="4"/>
  <c r="L19" i="5"/>
  <c r="F19" i="2"/>
  <c r="L19" i="1"/>
  <c r="D19" i="2"/>
  <c r="S18"/>
  <c r="O18" i="4"/>
  <c r="O18" i="5"/>
  <c r="R18" i="2"/>
  <c r="O18" i="1"/>
  <c r="P18" i="2"/>
  <c r="O18"/>
  <c r="N18" i="4"/>
  <c r="N18" i="5"/>
  <c r="N18" i="2"/>
  <c r="N18" i="1"/>
  <c r="L18" i="2"/>
  <c r="K18"/>
  <c r="M18" i="4"/>
  <c r="M18" i="5"/>
  <c r="J18" i="2"/>
  <c r="M18" i="1"/>
  <c r="H18" i="2"/>
  <c r="G18"/>
  <c r="L18" i="4"/>
  <c r="L18" i="5"/>
  <c r="F18" i="2"/>
  <c r="L18" i="1"/>
  <c r="D18" i="2"/>
  <c r="S17"/>
  <c r="O17" i="4"/>
  <c r="O17" i="5"/>
  <c r="R17" i="2"/>
  <c r="O17" i="1"/>
  <c r="P17" i="2"/>
  <c r="O17"/>
  <c r="N17" i="4"/>
  <c r="N17" i="5"/>
  <c r="N17" i="2"/>
  <c r="N17" i="1"/>
  <c r="L17" i="2"/>
  <c r="K17"/>
  <c r="M17" i="4"/>
  <c r="M17" i="5"/>
  <c r="J17" i="2"/>
  <c r="M17" i="1"/>
  <c r="H17" i="2"/>
  <c r="G17"/>
  <c r="L17" i="4"/>
  <c r="L17" i="5"/>
  <c r="F17" i="2"/>
  <c r="L17" i="1"/>
  <c r="D17" i="2"/>
  <c r="S16"/>
  <c r="O16" i="4"/>
  <c r="O16" i="5"/>
  <c r="R16" i="2"/>
  <c r="O16" i="1"/>
  <c r="P16" i="2"/>
  <c r="O16"/>
  <c r="N16" i="4"/>
  <c r="N16" i="5"/>
  <c r="N16" i="2"/>
  <c r="N16" i="1"/>
  <c r="L16" i="2"/>
  <c r="K16"/>
  <c r="M16" i="4"/>
  <c r="M16" i="5"/>
  <c r="J16" i="2"/>
  <c r="M16" i="1"/>
  <c r="H16" i="2"/>
  <c r="G16"/>
  <c r="L16" i="4"/>
  <c r="L16" i="5"/>
  <c r="F16" i="2"/>
  <c r="L16" i="1"/>
  <c r="D16" i="2"/>
  <c r="S15"/>
  <c r="O15" i="4"/>
  <c r="O15" i="5"/>
  <c r="R15" i="2"/>
  <c r="O15" i="1"/>
  <c r="P15" i="2"/>
  <c r="O15"/>
  <c r="N15" i="4"/>
  <c r="N15" i="5"/>
  <c r="N15" i="2"/>
  <c r="N15" i="1"/>
  <c r="L15" i="2"/>
  <c r="K15"/>
  <c r="M15" i="4"/>
  <c r="M15" i="5"/>
  <c r="J15" i="2"/>
  <c r="M15" i="1"/>
  <c r="H15" i="2"/>
  <c r="G15"/>
  <c r="L15" i="4"/>
  <c r="L15" i="5"/>
  <c r="F15" i="2"/>
  <c r="L15" i="1"/>
  <c r="D15" i="2"/>
  <c r="S14"/>
  <c r="O14" i="4"/>
  <c r="O14" i="5"/>
  <c r="R14" i="2"/>
  <c r="O14" i="1"/>
  <c r="P14" i="2"/>
  <c r="O14"/>
  <c r="N14" i="4"/>
  <c r="N14" i="5"/>
  <c r="N14" i="2"/>
  <c r="N14" i="1"/>
  <c r="L14" i="2"/>
  <c r="K14"/>
  <c r="M14" i="4"/>
  <c r="M14" i="5"/>
  <c r="J14" i="2"/>
  <c r="M14" i="1"/>
  <c r="H14" i="2"/>
  <c r="G14"/>
  <c r="L14" i="4"/>
  <c r="L14" i="5"/>
  <c r="F14" i="2"/>
  <c r="L14" i="1"/>
  <c r="D14" i="2"/>
  <c r="S13"/>
  <c r="O13" i="4"/>
  <c r="O13" i="5"/>
  <c r="R13" i="2"/>
  <c r="O13" i="1"/>
  <c r="P13" i="2"/>
  <c r="O13"/>
  <c r="N13" i="4"/>
  <c r="N13" i="5"/>
  <c r="N13" i="2"/>
  <c r="N13" i="1"/>
  <c r="L13" i="2"/>
  <c r="K13"/>
  <c r="M13" i="4"/>
  <c r="M13" i="5"/>
  <c r="J13" i="2"/>
  <c r="M13" i="1"/>
  <c r="H13" i="2"/>
  <c r="G13"/>
  <c r="L13" i="4"/>
  <c r="L13" i="5"/>
  <c r="F13" i="2"/>
  <c r="L13" i="1"/>
  <c r="D13" i="2"/>
  <c r="S12"/>
  <c r="O12" i="4"/>
  <c r="O12" i="5"/>
  <c r="R12" i="2"/>
  <c r="O12" i="1"/>
  <c r="P12" i="2"/>
  <c r="O12"/>
  <c r="N12" i="4"/>
  <c r="N12" i="5"/>
  <c r="N12" i="2"/>
  <c r="N12" i="1"/>
  <c r="L12" i="2"/>
  <c r="K12"/>
  <c r="M12" i="4"/>
  <c r="M12" i="5"/>
  <c r="J12" i="2"/>
  <c r="M12" i="1"/>
  <c r="H12" i="2"/>
  <c r="G12"/>
  <c r="L12" i="4"/>
  <c r="L12" i="5"/>
  <c r="F12" i="2"/>
  <c r="L12" i="1"/>
  <c r="D12" i="2"/>
  <c r="S11"/>
  <c r="O11" i="4"/>
  <c r="O11" i="5"/>
  <c r="R11" i="2"/>
  <c r="O11" i="1"/>
  <c r="P11" i="2"/>
  <c r="O11"/>
  <c r="N11" i="4"/>
  <c r="N11" i="5"/>
  <c r="N11" i="2"/>
  <c r="N11" i="1"/>
  <c r="L11" i="2"/>
  <c r="K11"/>
  <c r="M11" i="4"/>
  <c r="M11" i="5"/>
  <c r="J11" i="2"/>
  <c r="M11" i="1"/>
  <c r="H11" i="2"/>
  <c r="G11"/>
  <c r="L11" i="4"/>
  <c r="L11" i="5"/>
  <c r="F11" i="2"/>
  <c r="L11" i="1"/>
  <c r="D11" i="2"/>
  <c r="S10"/>
  <c r="O10" i="4"/>
  <c r="O10" i="5"/>
  <c r="R10" i="2"/>
  <c r="O10" i="1"/>
  <c r="P10" i="2"/>
  <c r="O10"/>
  <c r="N10" i="4"/>
  <c r="N10" i="5"/>
  <c r="N10" i="2"/>
  <c r="N10" i="1"/>
  <c r="L10" i="2"/>
  <c r="K10"/>
  <c r="M10" i="4"/>
  <c r="M10" i="5"/>
  <c r="J10" i="2"/>
  <c r="M10" i="1"/>
  <c r="H10" i="2"/>
  <c r="G10"/>
  <c r="L10" i="4"/>
  <c r="L10" i="5"/>
  <c r="F10" i="2"/>
  <c r="L10" i="1"/>
  <c r="D10" i="2"/>
  <c r="S9"/>
  <c r="O9" i="4"/>
  <c r="O9" i="5"/>
  <c r="R9" i="2"/>
  <c r="O9" i="1"/>
  <c r="P9" i="2"/>
  <c r="O9"/>
  <c r="N9" i="4"/>
  <c r="N9" i="5"/>
  <c r="N9" i="2"/>
  <c r="N9" i="1"/>
  <c r="L9" i="2"/>
  <c r="K9"/>
  <c r="M9" i="4"/>
  <c r="M9" i="5"/>
  <c r="J9" i="2"/>
  <c r="M9" i="1"/>
  <c r="H9" i="2"/>
  <c r="G9"/>
  <c r="L9" i="4"/>
  <c r="L9" i="5"/>
  <c r="F9" i="2"/>
  <c r="L9" i="1"/>
  <c r="D9" i="2"/>
  <c r="S8"/>
  <c r="O8" i="4"/>
  <c r="O8" i="5"/>
  <c r="R8" i="2"/>
  <c r="O8" i="1"/>
  <c r="P8" i="2"/>
  <c r="O8"/>
  <c r="N8" i="4"/>
  <c r="N8" i="5"/>
  <c r="N8" i="2"/>
  <c r="N8" i="1"/>
  <c r="L8" i="2"/>
  <c r="K8"/>
  <c r="M8" i="4"/>
  <c r="M8" i="5"/>
  <c r="J8" i="2"/>
  <c r="M8" i="1"/>
  <c r="H8" i="2"/>
  <c r="G8"/>
  <c r="L8" i="4"/>
  <c r="L8" i="5"/>
  <c r="F8" i="2"/>
  <c r="L8" i="1"/>
  <c r="D8" i="2"/>
  <c r="S7"/>
  <c r="O7" i="4"/>
  <c r="O7" i="5"/>
  <c r="R7" i="2"/>
  <c r="O7" i="1"/>
  <c r="P7" i="2"/>
  <c r="O7"/>
  <c r="N7" i="4"/>
  <c r="N7" i="5"/>
  <c r="N7" i="2"/>
  <c r="N7" i="1"/>
  <c r="L7" i="2"/>
  <c r="K7"/>
  <c r="M7" i="4"/>
  <c r="M7" i="5"/>
  <c r="J7" i="2"/>
  <c r="M7" i="1"/>
  <c r="H7" i="2"/>
  <c r="G7"/>
  <c r="L7" i="4"/>
  <c r="L7" i="5"/>
  <c r="F7" i="2"/>
  <c r="L7" i="1"/>
  <c r="D7" i="2"/>
  <c r="S6"/>
  <c r="O6" i="4"/>
  <c r="O6" i="5"/>
  <c r="R6" i="2"/>
  <c r="O6" i="1"/>
  <c r="P6" i="2"/>
  <c r="O6"/>
  <c r="N6" i="4"/>
  <c r="N6" i="5"/>
  <c r="N6" i="2"/>
  <c r="N6" i="1"/>
  <c r="L6" i="2"/>
  <c r="K6"/>
  <c r="M6" i="4"/>
  <c r="M6" i="5"/>
  <c r="J6" i="2"/>
  <c r="M6" i="1"/>
  <c r="H6" i="2"/>
  <c r="G6"/>
  <c r="L6" i="4"/>
  <c r="L6" i="5"/>
  <c r="F6" i="2"/>
  <c r="L6" i="1"/>
  <c r="D6" i="2"/>
  <c r="S5"/>
  <c r="O5" i="4"/>
  <c r="O5" i="5"/>
  <c r="R5" i="2"/>
  <c r="O5" i="1"/>
  <c r="P5" i="2"/>
  <c r="O5"/>
  <c r="N5" i="4"/>
  <c r="N5" i="5"/>
  <c r="N5" i="2"/>
  <c r="N5" i="1"/>
  <c r="L5" i="2"/>
  <c r="K5"/>
  <c r="M5" i="4"/>
  <c r="M5" i="5"/>
  <c r="J5" i="2"/>
  <c r="M5" i="1"/>
  <c r="H5" i="2"/>
  <c r="G5"/>
  <c r="L5" i="4"/>
  <c r="L5" i="5"/>
  <c r="F5" i="2"/>
  <c r="L5" i="1"/>
  <c r="D5" i="2"/>
  <c r="Q51"/>
  <c r="M51"/>
  <c r="Q50"/>
  <c r="M50"/>
  <c r="I50"/>
  <c r="E50"/>
  <c r="Q49"/>
  <c r="M49"/>
  <c r="I49"/>
  <c r="E49"/>
  <c r="Q48"/>
  <c r="M48"/>
  <c r="I48"/>
  <c r="E48"/>
  <c r="Q47"/>
  <c r="M47"/>
  <c r="I47"/>
  <c r="E47"/>
  <c r="Q46"/>
  <c r="M46"/>
  <c r="I46"/>
  <c r="E46"/>
  <c r="Q45"/>
  <c r="M45"/>
  <c r="I45"/>
  <c r="E45"/>
  <c r="Q44"/>
  <c r="M44"/>
  <c r="I44"/>
  <c r="E44"/>
  <c r="Q43"/>
  <c r="M43"/>
  <c r="I43"/>
  <c r="E43"/>
  <c r="Q42"/>
  <c r="M42"/>
  <c r="I42"/>
  <c r="E42"/>
  <c r="Q41"/>
  <c r="M41"/>
  <c r="I41"/>
  <c r="E41"/>
  <c r="Q40"/>
  <c r="M40"/>
  <c r="I40"/>
  <c r="E40"/>
  <c r="Q39"/>
  <c r="M39"/>
  <c r="I39"/>
  <c r="E39"/>
  <c r="Q38"/>
  <c r="M38"/>
  <c r="I38"/>
  <c r="E38"/>
  <c r="Q37"/>
  <c r="M37"/>
  <c r="I37"/>
  <c r="E37"/>
  <c r="Q36"/>
  <c r="M36"/>
  <c r="I36"/>
  <c r="E36"/>
  <c r="Q35"/>
  <c r="M35"/>
  <c r="I35"/>
  <c r="E35"/>
  <c r="Q34"/>
  <c r="M34"/>
  <c r="I34"/>
  <c r="E34"/>
  <c r="Q33"/>
  <c r="M33"/>
  <c r="I33"/>
  <c r="E33"/>
  <c r="Q32"/>
  <c r="M32"/>
  <c r="I32"/>
  <c r="E32"/>
  <c r="Q31"/>
  <c r="M31"/>
  <c r="I31"/>
  <c r="E31"/>
  <c r="Q30"/>
  <c r="M30"/>
  <c r="I30"/>
  <c r="E30"/>
  <c r="Q29"/>
  <c r="M29"/>
  <c r="I29"/>
  <c r="E29"/>
  <c r="Q28"/>
  <c r="M28"/>
  <c r="I28"/>
  <c r="E28"/>
  <c r="Q27"/>
  <c r="M27"/>
  <c r="I27"/>
  <c r="E27"/>
  <c r="Q26"/>
  <c r="M26"/>
  <c r="I26"/>
  <c r="E26"/>
  <c r="Q25"/>
  <c r="M25"/>
  <c r="I25"/>
  <c r="E25"/>
  <c r="Q24"/>
  <c r="M24"/>
  <c r="I24"/>
  <c r="E24"/>
  <c r="Q23"/>
  <c r="M23"/>
  <c r="I23"/>
  <c r="E23"/>
  <c r="Q22"/>
  <c r="M22"/>
  <c r="I22"/>
  <c r="E22"/>
  <c r="Q21"/>
  <c r="M21"/>
  <c r="I21"/>
  <c r="E21"/>
  <c r="Q20"/>
  <c r="M20"/>
  <c r="I20"/>
  <c r="E20"/>
  <c r="Q19"/>
  <c r="M19"/>
  <c r="I19"/>
  <c r="E19"/>
  <c r="Q18"/>
  <c r="M18"/>
  <c r="I18"/>
  <c r="E18"/>
  <c r="Q17"/>
  <c r="M17"/>
  <c r="I17"/>
  <c r="E17"/>
  <c r="Q16"/>
  <c r="M16"/>
  <c r="I16"/>
  <c r="E16"/>
  <c r="Q15"/>
  <c r="M15"/>
  <c r="I15"/>
  <c r="E15"/>
  <c r="Q14"/>
  <c r="M14"/>
  <c r="I14"/>
  <c r="E14"/>
  <c r="Q13"/>
  <c r="M13"/>
  <c r="I13"/>
  <c r="E13"/>
  <c r="Q12"/>
  <c r="M12"/>
  <c r="I12"/>
  <c r="E12"/>
  <c r="Q11"/>
  <c r="M11"/>
  <c r="I11"/>
  <c r="E11"/>
  <c r="Q10"/>
  <c r="M10"/>
  <c r="I10"/>
  <c r="E10"/>
  <c r="Q9"/>
  <c r="M9"/>
  <c r="I9"/>
  <c r="E9"/>
  <c r="Q8"/>
  <c r="M8"/>
  <c r="I8"/>
  <c r="E8"/>
  <c r="Q7"/>
  <c r="M7"/>
  <c r="I7"/>
  <c r="E7"/>
  <c r="Q6"/>
  <c r="M6"/>
  <c r="I6"/>
  <c r="E6"/>
  <c r="Q5"/>
  <c r="M5"/>
  <c r="I5"/>
  <c r="E5"/>
</calcChain>
</file>

<file path=xl/sharedStrings.xml><?xml version="1.0" encoding="utf-8"?>
<sst xmlns="http://schemas.openxmlformats.org/spreadsheetml/2006/main" count="604" uniqueCount="104">
  <si>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</si>
  <si>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</si>
  <si>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</si>
  <si>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</si>
  <si>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</si>
  <si>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</si>
  <si>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</si>
  <si>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</si>
  <si>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</si>
  <si>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</si>
  <si>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</si>
  <si>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</si>
  <si>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</si>
  <si>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</si>
  <si>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</si>
  <si>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</si>
  <si>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</si>
  <si>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</si>
  <si>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</si>
  <si>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1955-1970</t>
    <phoneticPr fontId="1"/>
  </si>
  <si>
    <t>1970-1990</t>
    <phoneticPr fontId="1"/>
  </si>
  <si>
    <t>1990-2008</t>
    <phoneticPr fontId="1"/>
  </si>
  <si>
    <t>1970-2008</t>
    <phoneticPr fontId="1"/>
  </si>
  <si>
    <t>1955-2008</t>
    <phoneticPr fontId="1"/>
  </si>
  <si>
    <t>1990-2008</t>
    <phoneticPr fontId="1"/>
  </si>
  <si>
    <t>1955-2008</t>
    <phoneticPr fontId="1"/>
  </si>
  <si>
    <t>1955-1970</t>
    <phoneticPr fontId="1"/>
  </si>
  <si>
    <t>1970-1990</t>
    <phoneticPr fontId="1"/>
  </si>
  <si>
    <t>1970-2008</t>
    <phoneticPr fontId="1"/>
  </si>
  <si>
    <t>-</t>
    <phoneticPr fontId="1"/>
  </si>
  <si>
    <t>Hokkaido</t>
  </si>
  <si>
    <t>Aomori</t>
  </si>
  <si>
    <t>Iwate</t>
  </si>
  <si>
    <t>Miyagi</t>
  </si>
  <si>
    <t>Akita</t>
  </si>
  <si>
    <t>Yamagata</t>
  </si>
  <si>
    <t>Fukushima</t>
  </si>
  <si>
    <t>Ibaraki</t>
  </si>
  <si>
    <t>Tochigi</t>
  </si>
  <si>
    <t>Gunma</t>
  </si>
  <si>
    <t>Saitama</t>
  </si>
  <si>
    <t>Chiba</t>
  </si>
  <si>
    <t>Tokyo</t>
  </si>
  <si>
    <t>Kanagawa</t>
  </si>
  <si>
    <t>Niigata</t>
  </si>
  <si>
    <t>Toyama</t>
  </si>
  <si>
    <t>Ishikawa</t>
  </si>
  <si>
    <t>Fukui</t>
  </si>
  <si>
    <t>Yamanashi</t>
  </si>
  <si>
    <t>Nagano</t>
  </si>
  <si>
    <t>Gifu</t>
  </si>
  <si>
    <t>Shizuoka</t>
  </si>
  <si>
    <t>Aichi</t>
  </si>
  <si>
    <t>Mie</t>
  </si>
  <si>
    <t>Shiga</t>
  </si>
  <si>
    <t>Kyoto</t>
  </si>
  <si>
    <t>Osaka</t>
  </si>
  <si>
    <t>Hyogo</t>
  </si>
  <si>
    <t>Nara</t>
  </si>
  <si>
    <t>Wakayama</t>
  </si>
  <si>
    <t>Tottori</t>
  </si>
  <si>
    <t>Shimane</t>
  </si>
  <si>
    <t>Okayama</t>
  </si>
  <si>
    <t>Hiroshima</t>
  </si>
  <si>
    <t>Yamaguchi</t>
  </si>
  <si>
    <t>Tokushima</t>
  </si>
  <si>
    <t>Kagawa</t>
  </si>
  <si>
    <t>Ehime</t>
  </si>
  <si>
    <t>Kochi</t>
  </si>
  <si>
    <t>Fukuoka</t>
  </si>
  <si>
    <t>Saga</t>
  </si>
  <si>
    <t>Nagasaki</t>
  </si>
  <si>
    <t>Kumamoto</t>
  </si>
  <si>
    <t>Oita</t>
  </si>
  <si>
    <t>Miyazaki</t>
  </si>
  <si>
    <t>Kagoshima</t>
  </si>
  <si>
    <t>Okinawa</t>
  </si>
  <si>
    <t>National average</t>
  </si>
  <si>
    <t>Cost share of labor</t>
    <phoneticPr fontId="1"/>
  </si>
  <si>
    <t>Cost share of capital</t>
    <phoneticPr fontId="1"/>
  </si>
  <si>
    <t>Man-hours (1000 workers*total annual working hours)</t>
    <phoneticPr fontId="1"/>
  </si>
  <si>
    <t>Number of workers (persons)</t>
    <phoneticPr fontId="1"/>
  </si>
  <si>
    <t>Total annual working hours (hours)</t>
    <phoneticPr fontId="1"/>
  </si>
  <si>
    <t>Real net capital stock (million yen, 2000 price)</t>
    <phoneticPr fontId="1"/>
  </si>
  <si>
    <t>Nominal value added (million yen)</t>
    <phoneticPr fontId="1"/>
  </si>
  <si>
    <t>Growth rate of index of labor quality (average of period, annual rates in %)</t>
    <phoneticPr fontId="1"/>
  </si>
  <si>
    <t>Labor productivity</t>
    <phoneticPr fontId="1"/>
  </si>
  <si>
    <t>TFP</t>
    <phoneticPr fontId="1"/>
  </si>
  <si>
    <t>Capital-labor ratio</t>
    <phoneticPr fontId="1"/>
  </si>
  <si>
    <t>Labor quality</t>
    <phoneticPr fontId="1"/>
  </si>
  <si>
    <t>Growth accounting (average of period, annual rates in %)</t>
    <phoneticPr fontId="1"/>
  </si>
  <si>
    <t>Initial labor productivity level (log)</t>
    <phoneticPr fontId="1"/>
  </si>
  <si>
    <t>Contribution of capital-labor ratio</t>
    <phoneticPr fontId="1"/>
  </si>
  <si>
    <t>Contribution of labor quality</t>
    <phoneticPr fontId="1"/>
  </si>
  <si>
    <t>Contribution of TFP</t>
    <phoneticPr fontId="1"/>
  </si>
  <si>
    <t>Deviation from national average</t>
    <phoneticPr fontId="1"/>
  </si>
  <si>
    <t>Real value added (million yen, in 2000 price)</t>
    <phoneticPr fontId="1"/>
  </si>
  <si>
    <t>Nominal value added (in logarithm)</t>
    <phoneticPr fontId="1"/>
  </si>
  <si>
    <t>Real net capital stock (in logarithm)</t>
    <phoneticPr fontId="1"/>
  </si>
  <si>
    <t>Man-hours (in logarithm)</t>
    <phoneticPr fontId="1"/>
  </si>
  <si>
    <t>Indices of the difference in the quality of labor（in logarithm）</t>
    <phoneticPr fontId="1"/>
  </si>
  <si>
    <t>Factor decomposition of the relative labor productivity (in logarithm)</t>
    <phoneticPr fontId="1"/>
  </si>
  <si>
    <t>Labor costs (million yen)</t>
    <phoneticPr fontId="1"/>
  </si>
  <si>
    <t>Cost of capital services (cost of capital*real net capital stock, million yen)</t>
    <phoneticPr fontId="1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</si>
</sst>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 "/>
    <numFmt numFmtId="178" formatCode="0.000_ "/>
  </numFmts>
  <fonts count="6"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2"/>
      <charset val="128"/>
      <scheme val="minor"/>
    </font>
    <font>
      <b/>
      <sz val="8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178" fontId="0" fillId="0" borderId="0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8" fontId="0" fillId="0" borderId="10" xfId="0" applyNumberFormat="1" applyBorder="1">
      <alignment vertical="center"/>
    </xf>
    <xf numFmtId="178" fontId="0" fillId="0" borderId="11" xfId="0" applyNumberFormat="1" applyBorder="1">
      <alignment vertical="center"/>
    </xf>
    <xf numFmtId="177" fontId="0" fillId="0" borderId="0" xfId="0" applyNumberFormat="1">
      <alignment vertical="center"/>
    </xf>
    <xf numFmtId="176" fontId="3" fillId="0" borderId="2" xfId="0" applyNumberFormat="1" applyFont="1" applyBorder="1" applyAlignment="1">
      <alignment vertical="center" wrapText="1"/>
    </xf>
    <xf numFmtId="177" fontId="0" fillId="0" borderId="3" xfId="0" applyNumberFormat="1" applyBorder="1">
      <alignment vertical="center"/>
    </xf>
    <xf numFmtId="176" fontId="2" fillId="0" borderId="8" xfId="0" applyNumberFormat="1" applyFont="1" applyBorder="1" applyAlignment="1">
      <alignment vertical="center" wrapText="1" shrinkToFit="1"/>
    </xf>
    <xf numFmtId="176" fontId="3" fillId="0" borderId="9" xfId="0" applyNumberFormat="1" applyFont="1" applyBorder="1" applyAlignment="1">
      <alignment vertical="center" wrapText="1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176" fontId="3" fillId="0" borderId="2" xfId="0" applyNumberFormat="1" applyFont="1" applyBorder="1" applyAlignment="1">
      <alignment vertical="center" wrapText="1" shrinkToFit="1"/>
    </xf>
    <xf numFmtId="176" fontId="3" fillId="0" borderId="1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4" fillId="0" borderId="3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51"/>
  <sheetViews>
    <sheetView tabSelected="1" workbookViewId="0">
      <selection activeCell="M12" sqref="M12"/>
    </sheetView>
  </sheetViews>
  <sheetFormatPr defaultColWidth="9.33203125" defaultRowHeight="10.5"/>
  <cols>
    <col min="1" max="1" width="9.33203125" style="1"/>
    <col min="2" max="2" width="4.5" style="1" bestFit="1" customWidth="1"/>
    <col min="3" max="3" width="9.33203125" style="1"/>
    <col min="4" max="7" width="11.83203125" style="1" customWidth="1"/>
    <col min="8" max="16384" width="9.33203125" style="1"/>
  </cols>
  <sheetData>
    <row r="3" spans="2:7">
      <c r="D3" s="47" t="s">
        <v>96</v>
      </c>
    </row>
    <row r="4" spans="2:7">
      <c r="B4" s="10"/>
      <c r="C4" s="10"/>
      <c r="D4" s="16">
        <v>1955</v>
      </c>
      <c r="E4" s="10">
        <v>1970</v>
      </c>
      <c r="F4" s="10">
        <v>1990</v>
      </c>
      <c r="G4" s="10">
        <v>2008</v>
      </c>
    </row>
    <row r="5" spans="2:7">
      <c r="B5" s="6">
        <v>1</v>
      </c>
      <c r="C5" s="6" t="s">
        <v>30</v>
      </c>
      <c r="D5" s="12">
        <v>3578592.5812882064</v>
      </c>
      <c r="E5" s="6">
        <v>9184031.5682857465</v>
      </c>
      <c r="F5" s="6">
        <v>16678556.864967905</v>
      </c>
      <c r="G5" s="6">
        <v>18249537.834186353</v>
      </c>
    </row>
    <row r="6" spans="2:7">
      <c r="B6" s="3">
        <v>2</v>
      </c>
      <c r="C6" s="3" t="s">
        <v>31</v>
      </c>
      <c r="D6" s="14">
        <v>584967.60956656234</v>
      </c>
      <c r="E6" s="3">
        <v>1938973.1645081728</v>
      </c>
      <c r="F6" s="3">
        <v>3567772.3795400783</v>
      </c>
      <c r="G6" s="3">
        <v>4509512.4074202059</v>
      </c>
    </row>
    <row r="7" spans="2:7">
      <c r="B7" s="3">
        <v>3</v>
      </c>
      <c r="C7" s="3" t="s">
        <v>32</v>
      </c>
      <c r="D7" s="14">
        <v>541480.92428743583</v>
      </c>
      <c r="E7" s="3">
        <v>1782953.2688511007</v>
      </c>
      <c r="F7" s="3">
        <v>3566598.3050856963</v>
      </c>
      <c r="G7" s="3">
        <v>4543193.2532640249</v>
      </c>
    </row>
    <row r="8" spans="2:7">
      <c r="B8" s="3">
        <v>4</v>
      </c>
      <c r="C8" s="3" t="s">
        <v>33</v>
      </c>
      <c r="D8" s="14">
        <v>897104.76955823496</v>
      </c>
      <c r="E8" s="3">
        <v>2781310.475377393</v>
      </c>
      <c r="F8" s="3">
        <v>6433078.6670890162</v>
      </c>
      <c r="G8" s="3">
        <v>8320560.0000114916</v>
      </c>
    </row>
    <row r="9" spans="2:7">
      <c r="B9" s="3">
        <v>5</v>
      </c>
      <c r="C9" s="3" t="s">
        <v>34</v>
      </c>
      <c r="D9" s="14">
        <v>705198.38041868573</v>
      </c>
      <c r="E9" s="3">
        <v>1793205.4189033639</v>
      </c>
      <c r="F9" s="3">
        <v>3108313.3460693853</v>
      </c>
      <c r="G9" s="3">
        <v>4215026.3260797113</v>
      </c>
    </row>
    <row r="10" spans="2:7">
      <c r="B10" s="3">
        <v>6</v>
      </c>
      <c r="C10" s="3" t="s">
        <v>35</v>
      </c>
      <c r="D10" s="14">
        <v>634294.92206166615</v>
      </c>
      <c r="E10" s="3">
        <v>1695152.0829714255</v>
      </c>
      <c r="F10" s="3">
        <v>3277560.8620130606</v>
      </c>
      <c r="G10" s="3">
        <v>4649648.1599844061</v>
      </c>
    </row>
    <row r="11" spans="2:7">
      <c r="B11" s="3">
        <v>7</v>
      </c>
      <c r="C11" s="3" t="s">
        <v>36</v>
      </c>
      <c r="D11" s="14">
        <v>1031526.8767525938</v>
      </c>
      <c r="E11" s="3">
        <v>2695998.0386593789</v>
      </c>
      <c r="F11" s="3">
        <v>6097186.3733841013</v>
      </c>
      <c r="G11" s="3">
        <v>8926642.1779992376</v>
      </c>
    </row>
    <row r="12" spans="2:7">
      <c r="B12" s="3">
        <v>8</v>
      </c>
      <c r="C12" s="3" t="s">
        <v>37</v>
      </c>
      <c r="D12" s="14">
        <v>875586.37589148642</v>
      </c>
      <c r="E12" s="3">
        <v>3318557.6688164002</v>
      </c>
      <c r="F12" s="3">
        <v>9210421.3275809512</v>
      </c>
      <c r="G12" s="3">
        <v>12380355.147267379</v>
      </c>
    </row>
    <row r="13" spans="2:7">
      <c r="B13" s="3">
        <v>9</v>
      </c>
      <c r="C13" s="3" t="s">
        <v>38</v>
      </c>
      <c r="D13" s="14">
        <v>789067.0694357407</v>
      </c>
      <c r="E13" s="3">
        <v>2571094.3000033805</v>
      </c>
      <c r="F13" s="3">
        <v>6731927.8324447721</v>
      </c>
      <c r="G13" s="3">
        <v>9200968.4759496786</v>
      </c>
    </row>
    <row r="14" spans="2:7">
      <c r="B14" s="3">
        <v>10</v>
      </c>
      <c r="C14" s="3" t="s">
        <v>39</v>
      </c>
      <c r="D14" s="14">
        <v>771397.02968777064</v>
      </c>
      <c r="E14" s="3">
        <v>2492768.1049770145</v>
      </c>
      <c r="F14" s="3">
        <v>6268081.8343401272</v>
      </c>
      <c r="G14" s="3">
        <v>7756485.9249294996</v>
      </c>
    </row>
    <row r="15" spans="2:7">
      <c r="B15" s="3">
        <v>11</v>
      </c>
      <c r="C15" s="3" t="s">
        <v>40</v>
      </c>
      <c r="D15" s="14">
        <v>964669.4913717804</v>
      </c>
      <c r="E15" s="3">
        <v>5161633.2436658191</v>
      </c>
      <c r="F15" s="3">
        <v>15502241.214053646</v>
      </c>
      <c r="G15" s="3">
        <v>20338153.291330542</v>
      </c>
    </row>
    <row r="16" spans="2:7">
      <c r="B16" s="3">
        <v>12</v>
      </c>
      <c r="C16" s="3" t="s">
        <v>41</v>
      </c>
      <c r="D16" s="14">
        <v>1033445.9962845135</v>
      </c>
      <c r="E16" s="3">
        <v>5814037.2685346492</v>
      </c>
      <c r="F16" s="3">
        <v>15313128.223014541</v>
      </c>
      <c r="G16" s="3">
        <v>18568659.970446371</v>
      </c>
    </row>
    <row r="17" spans="2:7">
      <c r="B17" s="3">
        <v>13</v>
      </c>
      <c r="C17" s="3" t="s">
        <v>42</v>
      </c>
      <c r="D17" s="14">
        <v>9073527.8975128718</v>
      </c>
      <c r="E17" s="3">
        <v>30214682.394281197</v>
      </c>
      <c r="F17" s="3">
        <v>73208213.797364429</v>
      </c>
      <c r="G17" s="3">
        <v>87854219.94524385</v>
      </c>
    </row>
    <row r="18" spans="2:7">
      <c r="B18" s="3">
        <v>14</v>
      </c>
      <c r="C18" s="3" t="s">
        <v>43</v>
      </c>
      <c r="D18" s="14">
        <v>2182805.4541773773</v>
      </c>
      <c r="E18" s="3">
        <v>11771492.05522958</v>
      </c>
      <c r="F18" s="3">
        <v>25240096.14503748</v>
      </c>
      <c r="G18" s="3">
        <v>30697948.756346934</v>
      </c>
    </row>
    <row r="19" spans="2:7">
      <c r="B19" s="3">
        <v>15</v>
      </c>
      <c r="C19" s="3" t="s">
        <v>44</v>
      </c>
      <c r="D19" s="14">
        <v>1178667.7764014769</v>
      </c>
      <c r="E19" s="3">
        <v>3701893.7754785251</v>
      </c>
      <c r="F19" s="3">
        <v>7196364.8865938764</v>
      </c>
      <c r="G19" s="3">
        <v>9165152.8110381961</v>
      </c>
    </row>
    <row r="20" spans="2:7">
      <c r="B20" s="3">
        <v>16</v>
      </c>
      <c r="C20" s="3" t="s">
        <v>45</v>
      </c>
      <c r="D20" s="14">
        <v>609333.46299164346</v>
      </c>
      <c r="E20" s="3">
        <v>2015667.8493123064</v>
      </c>
      <c r="F20" s="3">
        <v>3898746.4269614564</v>
      </c>
      <c r="G20" s="3">
        <v>4811894.7380622486</v>
      </c>
    </row>
    <row r="21" spans="2:7">
      <c r="B21" s="3">
        <v>17</v>
      </c>
      <c r="C21" s="3" t="s">
        <v>46</v>
      </c>
      <c r="D21" s="14">
        <v>608089.22285444359</v>
      </c>
      <c r="E21" s="3">
        <v>1802030.4967133286</v>
      </c>
      <c r="F21" s="3">
        <v>3890794.4569121907</v>
      </c>
      <c r="G21" s="3">
        <v>4833822.9671203503</v>
      </c>
    </row>
    <row r="22" spans="2:7">
      <c r="B22" s="3">
        <v>18</v>
      </c>
      <c r="C22" s="3" t="s">
        <v>47</v>
      </c>
      <c r="D22" s="14">
        <v>427811.2408158168</v>
      </c>
      <c r="E22" s="3">
        <v>1106512.6468875071</v>
      </c>
      <c r="F22" s="3">
        <v>2670966.0691062557</v>
      </c>
      <c r="G22" s="3">
        <v>3630307.2992593786</v>
      </c>
    </row>
    <row r="23" spans="2:7">
      <c r="B23" s="3">
        <v>19</v>
      </c>
      <c r="C23" s="3" t="s">
        <v>48</v>
      </c>
      <c r="D23" s="14">
        <v>348729.92491243099</v>
      </c>
      <c r="E23" s="3">
        <v>1074966.3663263582</v>
      </c>
      <c r="F23" s="3">
        <v>2544928.7744017602</v>
      </c>
      <c r="G23" s="3">
        <v>3704645.5349104465</v>
      </c>
    </row>
    <row r="24" spans="2:7">
      <c r="B24" s="3">
        <v>20</v>
      </c>
      <c r="C24" s="3" t="s">
        <v>49</v>
      </c>
      <c r="D24" s="14">
        <v>1005129.0450474584</v>
      </c>
      <c r="E24" s="3">
        <v>3136527.2599148192</v>
      </c>
      <c r="F24" s="3">
        <v>6551765.3092237459</v>
      </c>
      <c r="G24" s="3">
        <v>9549561.1289701592</v>
      </c>
    </row>
    <row r="25" spans="2:7">
      <c r="B25" s="3">
        <v>21</v>
      </c>
      <c r="C25" s="3" t="s">
        <v>50</v>
      </c>
      <c r="D25" s="14">
        <v>753951.54567974131</v>
      </c>
      <c r="E25" s="3">
        <v>2763351.7043360481</v>
      </c>
      <c r="F25" s="3">
        <v>6109853.6599809891</v>
      </c>
      <c r="G25" s="3">
        <v>7516506.9691166859</v>
      </c>
    </row>
    <row r="26" spans="2:7">
      <c r="B26" s="3">
        <v>22</v>
      </c>
      <c r="C26" s="3" t="s">
        <v>51</v>
      </c>
      <c r="D26" s="14">
        <v>1822018.0615562659</v>
      </c>
      <c r="E26" s="3">
        <v>5845940.4203813924</v>
      </c>
      <c r="F26" s="3">
        <v>12773224.286593195</v>
      </c>
      <c r="G26" s="3">
        <v>19062216.578002799</v>
      </c>
    </row>
    <row r="27" spans="2:7">
      <c r="B27" s="3">
        <v>23</v>
      </c>
      <c r="C27" s="3" t="s">
        <v>52</v>
      </c>
      <c r="D27" s="14">
        <v>2254792.9334863983</v>
      </c>
      <c r="E27" s="3">
        <v>10625625.790127819</v>
      </c>
      <c r="F27" s="3">
        <v>26230061.153682265</v>
      </c>
      <c r="G27" s="3">
        <v>36805315.810787268</v>
      </c>
    </row>
    <row r="28" spans="2:7">
      <c r="B28" s="3">
        <v>24</v>
      </c>
      <c r="C28" s="3" t="s">
        <v>53</v>
      </c>
      <c r="D28" s="14">
        <v>888441.94975475257</v>
      </c>
      <c r="E28" s="3">
        <v>3084367.4457050855</v>
      </c>
      <c r="F28" s="3">
        <v>5979483.7052090857</v>
      </c>
      <c r="G28" s="3">
        <v>9414802.6236147527</v>
      </c>
    </row>
    <row r="29" spans="2:7">
      <c r="B29" s="3">
        <v>25</v>
      </c>
      <c r="C29" s="3" t="s">
        <v>54</v>
      </c>
      <c r="D29" s="14">
        <v>533195.62773807719</v>
      </c>
      <c r="E29" s="3">
        <v>1655304.5078411524</v>
      </c>
      <c r="F29" s="3">
        <v>4267028.1115242857</v>
      </c>
      <c r="G29" s="3">
        <v>6537174.8081025612</v>
      </c>
    </row>
    <row r="30" spans="2:7">
      <c r="B30" s="3">
        <v>26</v>
      </c>
      <c r="C30" s="3" t="s">
        <v>55</v>
      </c>
      <c r="D30" s="14">
        <v>1193892.5301491139</v>
      </c>
      <c r="E30" s="3">
        <v>4002766.6906369673</v>
      </c>
      <c r="F30" s="3">
        <v>8051896.4416395752</v>
      </c>
      <c r="G30" s="3">
        <v>10249565.72244757</v>
      </c>
    </row>
    <row r="31" spans="2:7">
      <c r="B31" s="3">
        <v>27</v>
      </c>
      <c r="C31" s="3" t="s">
        <v>56</v>
      </c>
      <c r="D31" s="14">
        <v>3126926.9485051092</v>
      </c>
      <c r="E31" s="3">
        <v>18049846.09362473</v>
      </c>
      <c r="F31" s="3">
        <v>34363146.624280781</v>
      </c>
      <c r="G31" s="3">
        <v>37765587.293101266</v>
      </c>
    </row>
    <row r="32" spans="2:7">
      <c r="B32" s="3">
        <v>28</v>
      </c>
      <c r="C32" s="3" t="s">
        <v>57</v>
      </c>
      <c r="D32" s="14">
        <v>2276351.0252285488</v>
      </c>
      <c r="E32" s="3">
        <v>8871987.4434648454</v>
      </c>
      <c r="F32" s="3">
        <v>17182892.766981304</v>
      </c>
      <c r="G32" s="3">
        <v>19507429.49815961</v>
      </c>
    </row>
    <row r="33" spans="2:7">
      <c r="B33" s="3">
        <v>29</v>
      </c>
      <c r="C33" s="3" t="s">
        <v>58</v>
      </c>
      <c r="D33" s="14">
        <v>500190.7654830027</v>
      </c>
      <c r="E33" s="3">
        <v>1407898.3525812612</v>
      </c>
      <c r="F33" s="3">
        <v>3026722.0020306516</v>
      </c>
      <c r="G33" s="3">
        <v>3553478.5367989289</v>
      </c>
    </row>
    <row r="34" spans="2:7">
      <c r="B34" s="3">
        <v>30</v>
      </c>
      <c r="C34" s="3" t="s">
        <v>59</v>
      </c>
      <c r="D34" s="14">
        <v>762018.61024166679</v>
      </c>
      <c r="E34" s="3">
        <v>2400846.7080693585</v>
      </c>
      <c r="F34" s="3">
        <v>2855551.6579117649</v>
      </c>
      <c r="G34" s="3">
        <v>3273445.2754845177</v>
      </c>
    </row>
    <row r="35" spans="2:7">
      <c r="B35" s="3">
        <v>31</v>
      </c>
      <c r="C35" s="3" t="s">
        <v>60</v>
      </c>
      <c r="D35" s="14">
        <v>384711.72563089617</v>
      </c>
      <c r="E35" s="3">
        <v>955357.37895145919</v>
      </c>
      <c r="F35" s="3">
        <v>1762403.0496817087</v>
      </c>
      <c r="G35" s="3">
        <v>2341495.8668777114</v>
      </c>
    </row>
    <row r="36" spans="2:7">
      <c r="B36" s="3">
        <v>32</v>
      </c>
      <c r="C36" s="3" t="s">
        <v>61</v>
      </c>
      <c r="D36" s="14">
        <v>423614.63321076101</v>
      </c>
      <c r="E36" s="3">
        <v>984695.01451227511</v>
      </c>
      <c r="F36" s="3">
        <v>2015620.5300881204</v>
      </c>
      <c r="G36" s="3">
        <v>2483232.2623938397</v>
      </c>
    </row>
    <row r="37" spans="2:7">
      <c r="B37" s="3">
        <v>33</v>
      </c>
      <c r="C37" s="3" t="s">
        <v>62</v>
      </c>
      <c r="D37" s="14">
        <v>790733.548922722</v>
      </c>
      <c r="E37" s="3">
        <v>3321447.6335501955</v>
      </c>
      <c r="F37" s="3">
        <v>6206256.9424798032</v>
      </c>
      <c r="G37" s="3">
        <v>7373283.5362881087</v>
      </c>
    </row>
    <row r="38" spans="2:7">
      <c r="B38" s="3">
        <v>34</v>
      </c>
      <c r="C38" s="3" t="s">
        <v>63</v>
      </c>
      <c r="D38" s="14">
        <v>1246168.7408140649</v>
      </c>
      <c r="E38" s="3">
        <v>4781935.6558461795</v>
      </c>
      <c r="F38" s="3">
        <v>9630186.2610561308</v>
      </c>
      <c r="G38" s="3">
        <v>12622380.714208143</v>
      </c>
    </row>
    <row r="39" spans="2:7">
      <c r="B39" s="3">
        <v>35</v>
      </c>
      <c r="C39" s="3" t="s">
        <v>64</v>
      </c>
      <c r="D39" s="14">
        <v>999178.03773984197</v>
      </c>
      <c r="E39" s="3">
        <v>3272518.2624162594</v>
      </c>
      <c r="F39" s="3">
        <v>5080172.8485012418</v>
      </c>
      <c r="G39" s="3">
        <v>5993835.619251078</v>
      </c>
    </row>
    <row r="40" spans="2:7">
      <c r="B40" s="3">
        <v>36</v>
      </c>
      <c r="C40" s="3" t="s">
        <v>65</v>
      </c>
      <c r="D40" s="14">
        <v>422120.54421953869</v>
      </c>
      <c r="E40" s="3">
        <v>1233840.3980631959</v>
      </c>
      <c r="F40" s="3">
        <v>2241927.5517830197</v>
      </c>
      <c r="G40" s="3">
        <v>3032592.9151368178</v>
      </c>
    </row>
    <row r="41" spans="2:7">
      <c r="B41" s="3">
        <v>37</v>
      </c>
      <c r="C41" s="3" t="s">
        <v>66</v>
      </c>
      <c r="D41" s="14">
        <v>461438.14041035832</v>
      </c>
      <c r="E41" s="3">
        <v>1603454.1118680877</v>
      </c>
      <c r="F41" s="3">
        <v>2992036.1001269822</v>
      </c>
      <c r="G41" s="3">
        <v>3624076.6300177039</v>
      </c>
    </row>
    <row r="42" spans="2:7">
      <c r="B42" s="3">
        <v>38</v>
      </c>
      <c r="C42" s="3" t="s">
        <v>67</v>
      </c>
      <c r="D42" s="14">
        <v>676128.2284838279</v>
      </c>
      <c r="E42" s="3">
        <v>2201581.3170268922</v>
      </c>
      <c r="F42" s="3">
        <v>4119113.4056262556</v>
      </c>
      <c r="G42" s="3">
        <v>4990009.639724642</v>
      </c>
    </row>
    <row r="43" spans="2:7">
      <c r="B43" s="3">
        <v>39</v>
      </c>
      <c r="C43" s="3" t="s">
        <v>68</v>
      </c>
      <c r="D43" s="14">
        <v>413329.08800919459</v>
      </c>
      <c r="E43" s="3">
        <v>1196494.0179743334</v>
      </c>
      <c r="F43" s="3">
        <v>1967502.7113910925</v>
      </c>
      <c r="G43" s="3">
        <v>2265659.5080125891</v>
      </c>
    </row>
    <row r="44" spans="2:7">
      <c r="B44" s="3">
        <v>40</v>
      </c>
      <c r="C44" s="3" t="s">
        <v>69</v>
      </c>
      <c r="D44" s="14">
        <v>2198880.5496963263</v>
      </c>
      <c r="E44" s="3">
        <v>6859236.7828862751</v>
      </c>
      <c r="F44" s="3">
        <v>13933331.037842464</v>
      </c>
      <c r="G44" s="3">
        <v>17461094.098996315</v>
      </c>
    </row>
    <row r="45" spans="2:7">
      <c r="B45" s="3">
        <v>41</v>
      </c>
      <c r="C45" s="3" t="s">
        <v>70</v>
      </c>
      <c r="D45" s="14">
        <v>449842.15407107718</v>
      </c>
      <c r="E45" s="3">
        <v>1190885.8752201395</v>
      </c>
      <c r="F45" s="3">
        <v>2249602.62554486</v>
      </c>
      <c r="G45" s="3">
        <v>3297385.8160705953</v>
      </c>
    </row>
    <row r="46" spans="2:7">
      <c r="B46" s="3">
        <v>42</v>
      </c>
      <c r="C46" s="3" t="s">
        <v>71</v>
      </c>
      <c r="D46" s="14">
        <v>719953.28480027942</v>
      </c>
      <c r="E46" s="3">
        <v>1843270.2556964518</v>
      </c>
      <c r="F46" s="3">
        <v>3602945.5548461452</v>
      </c>
      <c r="G46" s="3">
        <v>4561522.8274496831</v>
      </c>
    </row>
    <row r="47" spans="2:7">
      <c r="B47" s="3">
        <v>43</v>
      </c>
      <c r="C47" s="3" t="s">
        <v>72</v>
      </c>
      <c r="D47" s="14">
        <v>787164.46885558334</v>
      </c>
      <c r="E47" s="3">
        <v>2095913.9915693847</v>
      </c>
      <c r="F47" s="3">
        <v>4426743.6680395156</v>
      </c>
      <c r="G47" s="3">
        <v>5987540.3102116222</v>
      </c>
    </row>
    <row r="48" spans="2:7">
      <c r="B48" s="3">
        <v>44</v>
      </c>
      <c r="C48" s="3" t="s">
        <v>73</v>
      </c>
      <c r="D48" s="14">
        <v>624667.25414869166</v>
      </c>
      <c r="E48" s="3">
        <v>1874186.3143761561</v>
      </c>
      <c r="F48" s="3">
        <v>3335022.7336488799</v>
      </c>
      <c r="G48" s="3">
        <v>4797917.2951337369</v>
      </c>
    </row>
    <row r="49" spans="2:7">
      <c r="B49" s="3">
        <v>45</v>
      </c>
      <c r="C49" s="3" t="s">
        <v>74</v>
      </c>
      <c r="D49" s="14">
        <v>452403.16266902653</v>
      </c>
      <c r="E49" s="3">
        <v>1401771.0054029771</v>
      </c>
      <c r="F49" s="3">
        <v>2837607.6213092972</v>
      </c>
      <c r="G49" s="3">
        <v>3723294.8566839276</v>
      </c>
    </row>
    <row r="50" spans="2:7">
      <c r="B50" s="3">
        <v>46</v>
      </c>
      <c r="C50" s="3" t="s">
        <v>75</v>
      </c>
      <c r="D50" s="14">
        <v>880172.68190446496</v>
      </c>
      <c r="E50" s="3">
        <v>2028167.5849525623</v>
      </c>
      <c r="F50" s="3">
        <v>4246092.25320925</v>
      </c>
      <c r="G50" s="3">
        <v>5891429.1187376957</v>
      </c>
    </row>
    <row r="51" spans="2:7">
      <c r="B51" s="7">
        <v>47</v>
      </c>
      <c r="C51" s="7" t="s">
        <v>76</v>
      </c>
      <c r="D51" s="32" t="s">
        <v>16</v>
      </c>
      <c r="E51" s="7" t="s">
        <v>14</v>
      </c>
      <c r="F51" s="7">
        <v>2705531.2823386691</v>
      </c>
      <c r="G51" s="7">
        <v>3582159.0012872815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O52"/>
  <sheetViews>
    <sheetView workbookViewId="0">
      <selection activeCell="S13" sqref="S13"/>
    </sheetView>
  </sheetViews>
  <sheetFormatPr defaultColWidth="9.33203125" defaultRowHeight="10.5"/>
  <cols>
    <col min="1" max="1" width="9.33203125" style="1"/>
    <col min="2" max="2" width="4.5" style="1" bestFit="1" customWidth="1"/>
    <col min="3" max="3" width="9.33203125" style="1"/>
    <col min="4" max="7" width="11.83203125" style="1" customWidth="1"/>
    <col min="8" max="16384" width="9.33203125" style="1"/>
  </cols>
  <sheetData>
    <row r="3" spans="2:15">
      <c r="B3" s="7"/>
      <c r="C3" s="7"/>
      <c r="D3" s="48" t="s">
        <v>84</v>
      </c>
      <c r="E3" s="7"/>
      <c r="F3" s="7"/>
      <c r="G3" s="7"/>
      <c r="H3" s="48" t="s">
        <v>97</v>
      </c>
      <c r="I3" s="7"/>
      <c r="J3" s="7"/>
      <c r="K3" s="7"/>
      <c r="L3" s="48" t="s">
        <v>95</v>
      </c>
      <c r="M3" s="7"/>
      <c r="N3" s="7"/>
      <c r="O3" s="7"/>
    </row>
    <row r="4" spans="2:15">
      <c r="B4" s="10"/>
      <c r="C4" s="10"/>
      <c r="D4" s="16">
        <v>1955</v>
      </c>
      <c r="E4" s="10">
        <v>1970</v>
      </c>
      <c r="F4" s="10">
        <v>1990</v>
      </c>
      <c r="G4" s="17">
        <v>2008</v>
      </c>
      <c r="H4" s="16">
        <v>1955</v>
      </c>
      <c r="I4" s="10">
        <v>1970</v>
      </c>
      <c r="J4" s="10">
        <v>1990</v>
      </c>
      <c r="K4" s="17">
        <v>2008</v>
      </c>
      <c r="L4" s="10">
        <v>1955</v>
      </c>
      <c r="M4" s="10">
        <v>1970</v>
      </c>
      <c r="N4" s="10">
        <v>1990</v>
      </c>
      <c r="O4" s="10">
        <v>2008</v>
      </c>
    </row>
    <row r="5" spans="2:15">
      <c r="B5" s="6">
        <v>1</v>
      </c>
      <c r="C5" s="6" t="s">
        <v>30</v>
      </c>
      <c r="D5" s="12">
        <v>473424.77349438699</v>
      </c>
      <c r="E5" s="6">
        <v>2842470.8930449472</v>
      </c>
      <c r="F5" s="6">
        <v>15678174.646314448</v>
      </c>
      <c r="G5" s="13">
        <v>16330140.066062286</v>
      </c>
      <c r="H5" s="18">
        <f t="shared" ref="H5:H50" si="0">LN(D5)</f>
        <v>13.067748305690662</v>
      </c>
      <c r="I5" s="8">
        <f t="shared" ref="I5:I50" si="1">LN(E5)</f>
        <v>14.860184264640573</v>
      </c>
      <c r="J5" s="8">
        <f t="shared" ref="J5:J50" si="2">LN(F5)</f>
        <v>16.567780153247433</v>
      </c>
      <c r="K5" s="19">
        <f t="shared" ref="K5:K50" si="3">LN(G5)</f>
        <v>16.60852304213352</v>
      </c>
      <c r="L5" s="9">
        <f t="shared" ref="L5:L50" si="4">H5-H$52</f>
        <v>1.2936259205132306</v>
      </c>
      <c r="M5" s="9">
        <f t="shared" ref="M5:M50" si="5">I5-I$52</f>
        <v>1.0802636969440886</v>
      </c>
      <c r="N5" s="9">
        <f t="shared" ref="N5:N50" si="6">J5-J$52</f>
        <v>1.028853524719624</v>
      </c>
      <c r="O5" s="9">
        <f t="shared" ref="O5:O50" si="7">K5-K$52</f>
        <v>0.97961116357252997</v>
      </c>
    </row>
    <row r="6" spans="2:15">
      <c r="B6" s="3">
        <v>2</v>
      </c>
      <c r="C6" s="3" t="s">
        <v>31</v>
      </c>
      <c r="D6" s="14">
        <v>83662.961991423828</v>
      </c>
      <c r="E6" s="3">
        <v>595656.88965457981</v>
      </c>
      <c r="F6" s="3">
        <v>3408498.1113718697</v>
      </c>
      <c r="G6" s="15">
        <v>4037845.1430177712</v>
      </c>
      <c r="H6" s="20">
        <f t="shared" si="0"/>
        <v>11.334551649478502</v>
      </c>
      <c r="I6" s="4">
        <f t="shared" si="1"/>
        <v>13.29742009177621</v>
      </c>
      <c r="J6" s="4">
        <f t="shared" si="2"/>
        <v>15.041782315691195</v>
      </c>
      <c r="K6" s="21">
        <f t="shared" si="3"/>
        <v>15.211221727198238</v>
      </c>
      <c r="L6" s="5">
        <f t="shared" si="4"/>
        <v>-0.43957073569892913</v>
      </c>
      <c r="M6" s="5">
        <f t="shared" si="5"/>
        <v>-0.48250047592027379</v>
      </c>
      <c r="N6" s="5">
        <f t="shared" si="6"/>
        <v>-0.49714431283661398</v>
      </c>
      <c r="O6" s="5">
        <f t="shared" si="7"/>
        <v>-0.417690151362752</v>
      </c>
    </row>
    <row r="7" spans="2:15">
      <c r="B7" s="3">
        <v>3</v>
      </c>
      <c r="C7" s="3" t="s">
        <v>32</v>
      </c>
      <c r="D7" s="14">
        <v>83665.420265509165</v>
      </c>
      <c r="E7" s="3">
        <v>592516.30303689442</v>
      </c>
      <c r="F7" s="3">
        <v>3483834.0551092927</v>
      </c>
      <c r="G7" s="15">
        <v>3777975.9220319302</v>
      </c>
      <c r="H7" s="20">
        <f t="shared" si="0"/>
        <v>11.334581032109856</v>
      </c>
      <c r="I7" s="4">
        <f t="shared" si="1"/>
        <v>13.292133667286958</v>
      </c>
      <c r="J7" s="4">
        <f t="shared" si="2"/>
        <v>15.063643985254513</v>
      </c>
      <c r="K7" s="21">
        <f t="shared" si="3"/>
        <v>15.144698953818395</v>
      </c>
      <c r="L7" s="5">
        <f t="shared" si="4"/>
        <v>-0.43954135306757536</v>
      </c>
      <c r="M7" s="5">
        <f t="shared" si="5"/>
        <v>-0.48778690040952633</v>
      </c>
      <c r="N7" s="5">
        <f t="shared" si="6"/>
        <v>-0.47528264327329595</v>
      </c>
      <c r="O7" s="5">
        <f t="shared" si="7"/>
        <v>-0.48421292474259481</v>
      </c>
    </row>
    <row r="8" spans="2:15">
      <c r="B8" s="3">
        <v>4</v>
      </c>
      <c r="C8" s="3" t="s">
        <v>33</v>
      </c>
      <c r="D8" s="14">
        <v>119120.11267782243</v>
      </c>
      <c r="E8" s="3">
        <v>887545.46500916174</v>
      </c>
      <c r="F8" s="3">
        <v>6218322.3298889594</v>
      </c>
      <c r="G8" s="15">
        <v>7026384.8710297206</v>
      </c>
      <c r="H8" s="20">
        <f t="shared" si="0"/>
        <v>11.687887613276033</v>
      </c>
      <c r="I8" s="4">
        <f t="shared" si="1"/>
        <v>13.696215027198926</v>
      </c>
      <c r="J8" s="4">
        <f t="shared" si="2"/>
        <v>15.643010706451069</v>
      </c>
      <c r="K8" s="21">
        <f t="shared" si="3"/>
        <v>15.765182888421752</v>
      </c>
      <c r="L8" s="5">
        <f t="shared" si="4"/>
        <v>-8.6234771901398943E-2</v>
      </c>
      <c r="M8" s="5">
        <f t="shared" si="5"/>
        <v>-8.3705540497557962E-2</v>
      </c>
      <c r="N8" s="5">
        <f t="shared" si="6"/>
        <v>0.10408407792325924</v>
      </c>
      <c r="O8" s="5">
        <f t="shared" si="7"/>
        <v>0.13627100986076179</v>
      </c>
    </row>
    <row r="9" spans="2:15">
      <c r="B9" s="3">
        <v>5</v>
      </c>
      <c r="C9" s="3" t="s">
        <v>34</v>
      </c>
      <c r="D9" s="14">
        <v>102051.84644119597</v>
      </c>
      <c r="E9" s="3">
        <v>598032.83716621005</v>
      </c>
      <c r="F9" s="3">
        <v>3029526.2377460897</v>
      </c>
      <c r="G9" s="15">
        <v>3257681.5055084368</v>
      </c>
      <c r="H9" s="20">
        <f t="shared" si="0"/>
        <v>11.533236261569611</v>
      </c>
      <c r="I9" s="4">
        <f t="shared" si="1"/>
        <v>13.301400943074361</v>
      </c>
      <c r="J9" s="4">
        <f t="shared" si="2"/>
        <v>14.923916808080985</v>
      </c>
      <c r="K9" s="21">
        <f t="shared" si="3"/>
        <v>14.996526305694704</v>
      </c>
      <c r="L9" s="5">
        <f t="shared" si="4"/>
        <v>-0.24088612360782058</v>
      </c>
      <c r="M9" s="5">
        <f t="shared" si="5"/>
        <v>-0.47851962462212327</v>
      </c>
      <c r="N9" s="5">
        <f t="shared" si="6"/>
        <v>-0.61500982044682395</v>
      </c>
      <c r="O9" s="5">
        <f t="shared" si="7"/>
        <v>-0.63238557286628527</v>
      </c>
    </row>
    <row r="10" spans="2:15">
      <c r="B10" s="3">
        <v>6</v>
      </c>
      <c r="C10" s="3" t="s">
        <v>35</v>
      </c>
      <c r="D10" s="14">
        <v>85168.683662922951</v>
      </c>
      <c r="E10" s="3">
        <v>539784.63391715719</v>
      </c>
      <c r="F10" s="3">
        <v>3239025.9012957709</v>
      </c>
      <c r="G10" s="15">
        <v>3420542.932405795</v>
      </c>
      <c r="H10" s="20">
        <f t="shared" si="0"/>
        <v>11.352389082607953</v>
      </c>
      <c r="I10" s="4">
        <f t="shared" si="1"/>
        <v>13.198925512908845</v>
      </c>
      <c r="J10" s="4">
        <f t="shared" si="2"/>
        <v>14.990783194816698</v>
      </c>
      <c r="K10" s="21">
        <f t="shared" si="3"/>
        <v>15.045309848604434</v>
      </c>
      <c r="L10" s="5">
        <f t="shared" si="4"/>
        <v>-0.4217333025694785</v>
      </c>
      <c r="M10" s="5">
        <f t="shared" si="5"/>
        <v>-0.58099505478763902</v>
      </c>
      <c r="N10" s="5">
        <f t="shared" si="6"/>
        <v>-0.54814343371111107</v>
      </c>
      <c r="O10" s="5">
        <f t="shared" si="7"/>
        <v>-0.58360202995655541</v>
      </c>
    </row>
    <row r="11" spans="2:15">
      <c r="B11" s="3">
        <v>7</v>
      </c>
      <c r="C11" s="3" t="s">
        <v>36</v>
      </c>
      <c r="D11" s="14">
        <v>143200.99019944121</v>
      </c>
      <c r="E11" s="3">
        <v>889155.04752912105</v>
      </c>
      <c r="F11" s="3">
        <v>6038704.8392848801</v>
      </c>
      <c r="G11" s="15">
        <v>6630043.9323807452</v>
      </c>
      <c r="H11" s="20">
        <f t="shared" si="0"/>
        <v>11.872004448285342</v>
      </c>
      <c r="I11" s="4">
        <f t="shared" si="1"/>
        <v>13.698026905958393</v>
      </c>
      <c r="J11" s="4">
        <f t="shared" si="2"/>
        <v>15.613700116335499</v>
      </c>
      <c r="K11" s="21">
        <f t="shared" si="3"/>
        <v>15.707121988441862</v>
      </c>
      <c r="L11" s="5">
        <f t="shared" si="4"/>
        <v>9.7882063107910255E-2</v>
      </c>
      <c r="M11" s="5">
        <f t="shared" si="5"/>
        <v>-8.1893661738090984E-2</v>
      </c>
      <c r="N11" s="5">
        <f t="shared" si="6"/>
        <v>7.4773487807689776E-2</v>
      </c>
      <c r="O11" s="5">
        <f t="shared" si="7"/>
        <v>7.8210109880872736E-2</v>
      </c>
    </row>
    <row r="12" spans="2:15">
      <c r="B12" s="3">
        <v>8</v>
      </c>
      <c r="C12" s="3" t="s">
        <v>37</v>
      </c>
      <c r="D12" s="14">
        <v>137626.52831088033</v>
      </c>
      <c r="E12" s="3">
        <v>1207326.6640857237</v>
      </c>
      <c r="F12" s="3">
        <v>9250788.7448464148</v>
      </c>
      <c r="G12" s="15">
        <v>10039024.017760755</v>
      </c>
      <c r="H12" s="20">
        <f t="shared" si="0"/>
        <v>11.832298978856185</v>
      </c>
      <c r="I12" s="4">
        <f t="shared" si="1"/>
        <v>14.003919104793253</v>
      </c>
      <c r="J12" s="4">
        <f t="shared" si="2"/>
        <v>16.04021937556648</v>
      </c>
      <c r="K12" s="21">
        <f t="shared" si="3"/>
        <v>16.12199045811634</v>
      </c>
      <c r="L12" s="5">
        <f t="shared" si="4"/>
        <v>5.8176593678753719E-2</v>
      </c>
      <c r="M12" s="5">
        <f t="shared" si="5"/>
        <v>0.22399853709676876</v>
      </c>
      <c r="N12" s="5">
        <f t="shared" si="6"/>
        <v>0.50129274703867033</v>
      </c>
      <c r="O12" s="5">
        <f t="shared" si="7"/>
        <v>0.49307857955535006</v>
      </c>
    </row>
    <row r="13" spans="2:15">
      <c r="B13" s="3">
        <v>9</v>
      </c>
      <c r="C13" s="3" t="s">
        <v>38</v>
      </c>
      <c r="D13" s="14">
        <v>124239.31887602579</v>
      </c>
      <c r="E13" s="3">
        <v>949511.46687613276</v>
      </c>
      <c r="F13" s="3">
        <v>6697294.9134596791</v>
      </c>
      <c r="G13" s="15">
        <v>7189586.4405667773</v>
      </c>
      <c r="H13" s="20">
        <f t="shared" si="0"/>
        <v>11.729964975483215</v>
      </c>
      <c r="I13" s="4">
        <f t="shared" si="1"/>
        <v>13.763702885913668</v>
      </c>
      <c r="J13" s="4">
        <f t="shared" si="2"/>
        <v>15.717214258574787</v>
      </c>
      <c r="K13" s="21">
        <f t="shared" si="3"/>
        <v>15.788144209345717</v>
      </c>
      <c r="L13" s="5">
        <f t="shared" si="4"/>
        <v>-4.4157409694216554E-2</v>
      </c>
      <c r="M13" s="5">
        <f t="shared" si="5"/>
        <v>-1.6217681782816129E-2</v>
      </c>
      <c r="N13" s="5">
        <f t="shared" si="6"/>
        <v>0.17828763004697734</v>
      </c>
      <c r="O13" s="5">
        <f t="shared" si="7"/>
        <v>0.15923233078472698</v>
      </c>
    </row>
    <row r="14" spans="2:15">
      <c r="B14" s="3">
        <v>10</v>
      </c>
      <c r="C14" s="3" t="s">
        <v>39</v>
      </c>
      <c r="D14" s="14">
        <v>111632.2469768977</v>
      </c>
      <c r="E14" s="3">
        <v>922314.92129147379</v>
      </c>
      <c r="F14" s="3">
        <v>6420824.6865813388</v>
      </c>
      <c r="G14" s="15">
        <v>6439061.8963318616</v>
      </c>
      <c r="H14" s="20">
        <f t="shared" si="0"/>
        <v>11.622965238596823</v>
      </c>
      <c r="I14" s="4">
        <f t="shared" si="1"/>
        <v>13.734642007442149</v>
      </c>
      <c r="J14" s="4">
        <f t="shared" si="2"/>
        <v>15.675057123270188</v>
      </c>
      <c r="K14" s="21">
        <f t="shared" si="3"/>
        <v>15.677893419198433</v>
      </c>
      <c r="L14" s="5">
        <f t="shared" si="4"/>
        <v>-0.15115714658060853</v>
      </c>
      <c r="M14" s="5">
        <f t="shared" si="5"/>
        <v>-4.5278560254335076E-2</v>
      </c>
      <c r="N14" s="5">
        <f t="shared" si="6"/>
        <v>0.13613049474237826</v>
      </c>
      <c r="O14" s="5">
        <f t="shared" si="7"/>
        <v>4.8981540637443644E-2</v>
      </c>
    </row>
    <row r="15" spans="2:15">
      <c r="B15" s="3">
        <v>11</v>
      </c>
      <c r="C15" s="3" t="s">
        <v>40</v>
      </c>
      <c r="D15" s="14">
        <v>144032.00638674287</v>
      </c>
      <c r="E15" s="3">
        <v>1971441.4863291907</v>
      </c>
      <c r="F15" s="3">
        <v>15348154.139058286</v>
      </c>
      <c r="G15" s="15">
        <v>16961285.232064687</v>
      </c>
      <c r="H15" s="20">
        <f t="shared" si="0"/>
        <v>11.877790820435186</v>
      </c>
      <c r="I15" s="4">
        <f t="shared" si="1"/>
        <v>14.494275552087208</v>
      </c>
      <c r="J15" s="4">
        <f t="shared" si="2"/>
        <v>16.546505773239538</v>
      </c>
      <c r="K15" s="21">
        <f t="shared" si="3"/>
        <v>16.64644396564935</v>
      </c>
      <c r="L15" s="5">
        <f t="shared" si="4"/>
        <v>0.10366843525775415</v>
      </c>
      <c r="M15" s="5">
        <f t="shared" si="5"/>
        <v>0.71435498439072376</v>
      </c>
      <c r="N15" s="5">
        <f t="shared" si="6"/>
        <v>1.0075791447117286</v>
      </c>
      <c r="O15" s="5">
        <f t="shared" si="7"/>
        <v>1.0175320870883606</v>
      </c>
    </row>
    <row r="16" spans="2:15">
      <c r="B16" s="3">
        <v>12</v>
      </c>
      <c r="C16" s="3" t="s">
        <v>41</v>
      </c>
      <c r="D16" s="14">
        <v>150029.30086253298</v>
      </c>
      <c r="E16" s="3">
        <v>1933475.7351310381</v>
      </c>
      <c r="F16" s="3">
        <v>14747680.423580114</v>
      </c>
      <c r="G16" s="15">
        <v>16759622.396939445</v>
      </c>
      <c r="H16" s="20">
        <f t="shared" si="0"/>
        <v>11.918585893085751</v>
      </c>
      <c r="I16" s="4">
        <f t="shared" si="1"/>
        <v>14.474829840238321</v>
      </c>
      <c r="J16" s="4">
        <f t="shared" si="2"/>
        <v>16.506596368965248</v>
      </c>
      <c r="K16" s="21">
        <f t="shared" si="3"/>
        <v>16.634483122748861</v>
      </c>
      <c r="L16" s="5">
        <f t="shared" si="4"/>
        <v>0.14446350790831985</v>
      </c>
      <c r="M16" s="5">
        <f t="shared" si="5"/>
        <v>0.6949092725418371</v>
      </c>
      <c r="N16" s="5">
        <f t="shared" si="6"/>
        <v>0.96766974043743836</v>
      </c>
      <c r="O16" s="5">
        <f t="shared" si="7"/>
        <v>1.0055712441878715</v>
      </c>
    </row>
    <row r="17" spans="2:15">
      <c r="B17" s="3">
        <v>13</v>
      </c>
      <c r="C17" s="3" t="s">
        <v>42</v>
      </c>
      <c r="D17" s="14">
        <v>1327803.7868870304</v>
      </c>
      <c r="E17" s="3">
        <v>11602527.613885097</v>
      </c>
      <c r="F17" s="3">
        <v>71011802.620563</v>
      </c>
      <c r="G17" s="15">
        <v>78967904.524988189</v>
      </c>
      <c r="H17" s="20">
        <f t="shared" si="0"/>
        <v>14.099036847264207</v>
      </c>
      <c r="I17" s="4">
        <f t="shared" si="1"/>
        <v>16.266733530089041</v>
      </c>
      <c r="J17" s="4">
        <f t="shared" si="2"/>
        <v>18.078356655282672</v>
      </c>
      <c r="K17" s="21">
        <f t="shared" si="3"/>
        <v>18.184552056044943</v>
      </c>
      <c r="L17" s="5">
        <f t="shared" si="4"/>
        <v>2.3249144620867757</v>
      </c>
      <c r="M17" s="5">
        <f t="shared" si="5"/>
        <v>2.4868129623925572</v>
      </c>
      <c r="N17" s="5">
        <f t="shared" si="6"/>
        <v>2.5394300267548626</v>
      </c>
      <c r="O17" s="5">
        <f t="shared" si="7"/>
        <v>2.5556401774839532</v>
      </c>
    </row>
    <row r="18" spans="2:15">
      <c r="B18" s="3">
        <v>14</v>
      </c>
      <c r="C18" s="3" t="s">
        <v>43</v>
      </c>
      <c r="D18" s="14">
        <v>350118.39222612046</v>
      </c>
      <c r="E18" s="3">
        <v>4618381.4263483556</v>
      </c>
      <c r="F18" s="3">
        <v>25778486.268137529</v>
      </c>
      <c r="G18" s="15">
        <v>26439329.867694408</v>
      </c>
      <c r="H18" s="20">
        <f t="shared" si="0"/>
        <v>12.766026639770597</v>
      </c>
      <c r="I18" s="4">
        <f t="shared" si="1"/>
        <v>15.345554861057071</v>
      </c>
      <c r="J18" s="4">
        <f t="shared" si="2"/>
        <v>17.065050836456489</v>
      </c>
      <c r="K18" s="21">
        <f t="shared" si="3"/>
        <v>17.090363227229222</v>
      </c>
      <c r="L18" s="5">
        <f t="shared" si="4"/>
        <v>0.991904254593166</v>
      </c>
      <c r="M18" s="5">
        <f t="shared" si="5"/>
        <v>1.5656342933605867</v>
      </c>
      <c r="N18" s="5">
        <f t="shared" si="6"/>
        <v>1.5261242079286799</v>
      </c>
      <c r="O18" s="5">
        <f t="shared" si="7"/>
        <v>1.4614513486682323</v>
      </c>
    </row>
    <row r="19" spans="2:15">
      <c r="B19" s="3">
        <v>15</v>
      </c>
      <c r="C19" s="3" t="s">
        <v>44</v>
      </c>
      <c r="D19" s="14">
        <v>182829.53966821963</v>
      </c>
      <c r="E19" s="3">
        <v>1236738.4797251187</v>
      </c>
      <c r="F19" s="3">
        <v>6987029.4237531051</v>
      </c>
      <c r="G19" s="15">
        <v>7468839.4830423137</v>
      </c>
      <c r="H19" s="20">
        <f t="shared" si="0"/>
        <v>12.116309520506219</v>
      </c>
      <c r="I19" s="4">
        <f t="shared" si="1"/>
        <v>14.027988214088106</v>
      </c>
      <c r="J19" s="4">
        <f t="shared" si="2"/>
        <v>15.759566048739847</v>
      </c>
      <c r="K19" s="21">
        <f t="shared" si="3"/>
        <v>15.826250188017401</v>
      </c>
      <c r="L19" s="5">
        <f t="shared" si="4"/>
        <v>0.34218713532878731</v>
      </c>
      <c r="M19" s="5">
        <f t="shared" si="5"/>
        <v>0.24806764639162182</v>
      </c>
      <c r="N19" s="5">
        <f t="shared" si="6"/>
        <v>0.22063942021203786</v>
      </c>
      <c r="O19" s="5">
        <f t="shared" si="7"/>
        <v>0.19733830945641095</v>
      </c>
    </row>
    <row r="20" spans="2:15">
      <c r="B20" s="3">
        <v>16</v>
      </c>
      <c r="C20" s="3" t="s">
        <v>45</v>
      </c>
      <c r="D20" s="14">
        <v>95001.736461520079</v>
      </c>
      <c r="E20" s="3">
        <v>717097.86729130114</v>
      </c>
      <c r="F20" s="3">
        <v>3883258.7086446234</v>
      </c>
      <c r="G20" s="15">
        <v>3850339.182352691</v>
      </c>
      <c r="H20" s="20">
        <f t="shared" si="0"/>
        <v>11.461650448957943</v>
      </c>
      <c r="I20" s="4">
        <f t="shared" si="1"/>
        <v>13.482967605791918</v>
      </c>
      <c r="J20" s="4">
        <f t="shared" si="2"/>
        <v>15.172185232465194</v>
      </c>
      <c r="K20" s="21">
        <f t="shared" si="3"/>
        <v>15.163671801695838</v>
      </c>
      <c r="L20" s="5">
        <f t="shared" si="4"/>
        <v>-0.3124719362194881</v>
      </c>
      <c r="M20" s="5">
        <f t="shared" si="5"/>
        <v>-0.29695296190456588</v>
      </c>
      <c r="N20" s="5">
        <f t="shared" si="6"/>
        <v>-0.36674139606261491</v>
      </c>
      <c r="O20" s="5">
        <f t="shared" si="7"/>
        <v>-0.46524007686515212</v>
      </c>
    </row>
    <row r="21" spans="2:15">
      <c r="B21" s="3">
        <v>17</v>
      </c>
      <c r="C21" s="3" t="s">
        <v>46</v>
      </c>
      <c r="D21" s="14">
        <v>90988.591558630404</v>
      </c>
      <c r="E21" s="3">
        <v>618912.80721827375</v>
      </c>
      <c r="F21" s="3">
        <v>3732736.9954714468</v>
      </c>
      <c r="G21" s="15">
        <v>3914693.0925637363</v>
      </c>
      <c r="H21" s="20">
        <f t="shared" si="0"/>
        <v>11.418489410152249</v>
      </c>
      <c r="I21" s="4">
        <f t="shared" si="1"/>
        <v>13.335719681031318</v>
      </c>
      <c r="J21" s="4">
        <f t="shared" si="2"/>
        <v>15.13265230148262</v>
      </c>
      <c r="K21" s="21">
        <f t="shared" si="3"/>
        <v>15.180247491630146</v>
      </c>
      <c r="L21" s="5">
        <f t="shared" si="4"/>
        <v>-0.35563297502518232</v>
      </c>
      <c r="M21" s="5">
        <f t="shared" si="5"/>
        <v>-0.44420088666516655</v>
      </c>
      <c r="N21" s="5">
        <f t="shared" si="6"/>
        <v>-0.40627432704518895</v>
      </c>
      <c r="O21" s="5">
        <f t="shared" si="7"/>
        <v>-0.44866438693084376</v>
      </c>
    </row>
    <row r="22" spans="2:15">
      <c r="B22" s="3">
        <v>18</v>
      </c>
      <c r="C22" s="3" t="s">
        <v>47</v>
      </c>
      <c r="D22" s="14">
        <v>62167.679007108803</v>
      </c>
      <c r="E22" s="3">
        <v>405748.62509437045</v>
      </c>
      <c r="F22" s="3">
        <v>2594152.5442013335</v>
      </c>
      <c r="G22" s="15">
        <v>2731347.1450410411</v>
      </c>
      <c r="H22" s="20">
        <f t="shared" si="0"/>
        <v>11.037590513561966</v>
      </c>
      <c r="I22" s="4">
        <f t="shared" si="1"/>
        <v>12.91348909681748</v>
      </c>
      <c r="J22" s="4">
        <f t="shared" si="2"/>
        <v>14.768770448683588</v>
      </c>
      <c r="K22" s="21">
        <f t="shared" si="3"/>
        <v>14.820305505171925</v>
      </c>
      <c r="L22" s="5">
        <f t="shared" si="4"/>
        <v>-0.73653187161546541</v>
      </c>
      <c r="M22" s="5">
        <f t="shared" si="5"/>
        <v>-0.86643147087900374</v>
      </c>
      <c r="N22" s="5">
        <f t="shared" si="6"/>
        <v>-0.77015617984422136</v>
      </c>
      <c r="O22" s="5">
        <f t="shared" si="7"/>
        <v>-0.80860637338906471</v>
      </c>
    </row>
    <row r="23" spans="2:15">
      <c r="B23" s="3">
        <v>19</v>
      </c>
      <c r="C23" s="3" t="s">
        <v>48</v>
      </c>
      <c r="D23" s="14">
        <v>47622.552343807678</v>
      </c>
      <c r="E23" s="3">
        <v>339836.82174603536</v>
      </c>
      <c r="F23" s="3">
        <v>2582752.9578119568</v>
      </c>
      <c r="G23" s="15">
        <v>2764842.411239088</v>
      </c>
      <c r="H23" s="20">
        <f t="shared" si="0"/>
        <v>10.771061716752522</v>
      </c>
      <c r="I23" s="4">
        <f t="shared" si="1"/>
        <v>12.736220845345107</v>
      </c>
      <c r="J23" s="4">
        <f t="shared" si="2"/>
        <v>14.764366425929101</v>
      </c>
      <c r="K23" s="21">
        <f t="shared" si="3"/>
        <v>14.832494197187433</v>
      </c>
      <c r="L23" s="5">
        <f t="shared" si="4"/>
        <v>-1.0030606684249097</v>
      </c>
      <c r="M23" s="5">
        <f t="shared" si="5"/>
        <v>-1.0436997223513771</v>
      </c>
      <c r="N23" s="5">
        <f t="shared" si="6"/>
        <v>-0.77456020259870861</v>
      </c>
      <c r="O23" s="5">
        <f t="shared" si="7"/>
        <v>-0.79641768137355662</v>
      </c>
    </row>
    <row r="24" spans="2:15">
      <c r="B24" s="3">
        <v>20</v>
      </c>
      <c r="C24" s="3" t="s">
        <v>49</v>
      </c>
      <c r="D24" s="14">
        <v>145292.93678274498</v>
      </c>
      <c r="E24" s="3">
        <v>1073362.4682689316</v>
      </c>
      <c r="F24" s="3">
        <v>6597249.3072468489</v>
      </c>
      <c r="G24" s="15">
        <v>7000578.9778219713</v>
      </c>
      <c r="H24" s="20">
        <f t="shared" si="0"/>
        <v>11.886507237108708</v>
      </c>
      <c r="I24" s="4">
        <f t="shared" si="1"/>
        <v>13.886306772834017</v>
      </c>
      <c r="J24" s="4">
        <f t="shared" si="2"/>
        <v>15.702163348493954</v>
      </c>
      <c r="K24" s="21">
        <f t="shared" si="3"/>
        <v>15.761503414716636</v>
      </c>
      <c r="L24" s="5">
        <f t="shared" si="4"/>
        <v>0.11238485193127623</v>
      </c>
      <c r="M24" s="5">
        <f t="shared" si="5"/>
        <v>0.10638620513753239</v>
      </c>
      <c r="N24" s="5">
        <f t="shared" si="6"/>
        <v>0.16323671996614486</v>
      </c>
      <c r="O24" s="5">
        <f t="shared" si="7"/>
        <v>0.13259153615564578</v>
      </c>
    </row>
    <row r="25" spans="2:15">
      <c r="B25" s="3">
        <v>21</v>
      </c>
      <c r="C25" s="3" t="s">
        <v>50</v>
      </c>
      <c r="D25" s="14">
        <v>129037.30274995914</v>
      </c>
      <c r="E25" s="3">
        <v>1004684.3908022842</v>
      </c>
      <c r="F25" s="3">
        <v>5947603.2387650749</v>
      </c>
      <c r="G25" s="15">
        <v>6234936.3585380521</v>
      </c>
      <c r="H25" s="20">
        <f t="shared" si="0"/>
        <v>11.767856810146961</v>
      </c>
      <c r="I25" s="4">
        <f t="shared" si="1"/>
        <v>13.820184011152037</v>
      </c>
      <c r="J25" s="4">
        <f t="shared" si="2"/>
        <v>15.598498879354972</v>
      </c>
      <c r="K25" s="21">
        <f t="shared" si="3"/>
        <v>15.645678929913155</v>
      </c>
      <c r="L25" s="5">
        <f t="shared" si="4"/>
        <v>-6.2655750304703162E-3</v>
      </c>
      <c r="M25" s="5">
        <f t="shared" si="5"/>
        <v>4.0263443455552661E-2</v>
      </c>
      <c r="N25" s="5">
        <f t="shared" si="6"/>
        <v>5.9572250827162776E-2</v>
      </c>
      <c r="O25" s="5">
        <f t="shared" si="7"/>
        <v>1.6767051352164941E-2</v>
      </c>
    </row>
    <row r="26" spans="2:15">
      <c r="B26" s="3">
        <v>22</v>
      </c>
      <c r="C26" s="3" t="s">
        <v>51</v>
      </c>
      <c r="D26" s="14">
        <v>273691.57435833878</v>
      </c>
      <c r="E26" s="3">
        <v>2141706.8855868327</v>
      </c>
      <c r="F26" s="3">
        <v>12765010.323353041</v>
      </c>
      <c r="G26" s="15">
        <v>14696826.688918389</v>
      </c>
      <c r="H26" s="20">
        <f t="shared" si="0"/>
        <v>12.519757110332561</v>
      </c>
      <c r="I26" s="4">
        <f t="shared" si="1"/>
        <v>14.577113679163453</v>
      </c>
      <c r="J26" s="4">
        <f t="shared" si="2"/>
        <v>16.362218417380703</v>
      </c>
      <c r="K26" s="21">
        <f t="shared" si="3"/>
        <v>16.503142156943209</v>
      </c>
      <c r="L26" s="5">
        <f t="shared" si="4"/>
        <v>0.74563472515512963</v>
      </c>
      <c r="M26" s="5">
        <f t="shared" si="5"/>
        <v>0.79719311146696903</v>
      </c>
      <c r="N26" s="5">
        <f t="shared" si="6"/>
        <v>0.82329178885289345</v>
      </c>
      <c r="O26" s="5">
        <f t="shared" si="7"/>
        <v>0.87423027838221934</v>
      </c>
    </row>
    <row r="27" spans="2:15">
      <c r="B27" s="3">
        <v>23</v>
      </c>
      <c r="C27" s="3" t="s">
        <v>52</v>
      </c>
      <c r="D27" s="14">
        <v>424941.33589998912</v>
      </c>
      <c r="E27" s="3">
        <v>4248149.7380644102</v>
      </c>
      <c r="F27" s="3">
        <v>26045532.408928134</v>
      </c>
      <c r="G27" s="15">
        <v>30754052.722478874</v>
      </c>
      <c r="H27" s="20">
        <f t="shared" si="0"/>
        <v>12.959706405202603</v>
      </c>
      <c r="I27" s="4">
        <f t="shared" si="1"/>
        <v>15.26199409035622</v>
      </c>
      <c r="J27" s="4">
        <f t="shared" si="2"/>
        <v>17.075356810838777</v>
      </c>
      <c r="K27" s="21">
        <f t="shared" si="3"/>
        <v>17.241532339385461</v>
      </c>
      <c r="L27" s="5">
        <f t="shared" si="4"/>
        <v>1.1855840200251713</v>
      </c>
      <c r="M27" s="5">
        <f t="shared" si="5"/>
        <v>1.4820735226597357</v>
      </c>
      <c r="N27" s="5">
        <f t="shared" si="6"/>
        <v>1.5364301823109674</v>
      </c>
      <c r="O27" s="5">
        <f t="shared" si="7"/>
        <v>1.6126204608244716</v>
      </c>
    </row>
    <row r="28" spans="2:15">
      <c r="B28" s="3">
        <v>24</v>
      </c>
      <c r="C28" s="3" t="s">
        <v>53</v>
      </c>
      <c r="D28" s="14">
        <v>141273.06363672702</v>
      </c>
      <c r="E28" s="3">
        <v>1063003.1674250469</v>
      </c>
      <c r="F28" s="3">
        <v>5834294.0223274752</v>
      </c>
      <c r="G28" s="15">
        <v>6931588.4387905616</v>
      </c>
      <c r="H28" s="20">
        <f t="shared" si="0"/>
        <v>11.858449918063478</v>
      </c>
      <c r="I28" s="4">
        <f t="shared" si="1"/>
        <v>13.876608637023359</v>
      </c>
      <c r="J28" s="4">
        <f t="shared" si="2"/>
        <v>15.579263826207653</v>
      </c>
      <c r="K28" s="21">
        <f t="shared" si="3"/>
        <v>15.751599556847731</v>
      </c>
      <c r="L28" s="5">
        <f t="shared" si="4"/>
        <v>8.4327532886046441E-2</v>
      </c>
      <c r="M28" s="5">
        <f t="shared" si="5"/>
        <v>9.6688069326875237E-2</v>
      </c>
      <c r="N28" s="5">
        <f t="shared" si="6"/>
        <v>4.0337197679843229E-2</v>
      </c>
      <c r="O28" s="5">
        <f t="shared" si="7"/>
        <v>0.12268767828674143</v>
      </c>
    </row>
    <row r="29" spans="2:15">
      <c r="B29" s="3">
        <v>25</v>
      </c>
      <c r="C29" s="3" t="s">
        <v>54</v>
      </c>
      <c r="D29" s="14">
        <v>75622.434759461714</v>
      </c>
      <c r="E29" s="3">
        <v>571739.39409949514</v>
      </c>
      <c r="F29" s="3">
        <v>4482297.4223753568</v>
      </c>
      <c r="G29" s="15">
        <v>4983652.0288443025</v>
      </c>
      <c r="H29" s="20">
        <f t="shared" si="0"/>
        <v>11.233508274221785</v>
      </c>
      <c r="I29" s="4">
        <f t="shared" si="1"/>
        <v>13.256438561821406</v>
      </c>
      <c r="J29" s="4">
        <f t="shared" si="2"/>
        <v>15.315646290439712</v>
      </c>
      <c r="K29" s="21">
        <f t="shared" si="3"/>
        <v>15.421673519364449</v>
      </c>
      <c r="L29" s="5">
        <f t="shared" si="4"/>
        <v>-0.54061411095564615</v>
      </c>
      <c r="M29" s="5">
        <f t="shared" si="5"/>
        <v>-0.52348200587507776</v>
      </c>
      <c r="N29" s="5">
        <f t="shared" si="6"/>
        <v>-0.223280338088097</v>
      </c>
      <c r="O29" s="5">
        <f t="shared" si="7"/>
        <v>-0.20723835919654121</v>
      </c>
    </row>
    <row r="30" spans="2:15">
      <c r="B30" s="3">
        <v>26</v>
      </c>
      <c r="C30" s="3" t="s">
        <v>55</v>
      </c>
      <c r="D30" s="14">
        <v>182427.16959403589</v>
      </c>
      <c r="E30" s="3">
        <v>1458363.7799486022</v>
      </c>
      <c r="F30" s="3">
        <v>7826138.6762990411</v>
      </c>
      <c r="G30" s="15">
        <v>8455154.123423323</v>
      </c>
      <c r="H30" s="20">
        <f t="shared" si="0"/>
        <v>12.114106301637161</v>
      </c>
      <c r="I30" s="4">
        <f t="shared" si="1"/>
        <v>14.192825666566847</v>
      </c>
      <c r="J30" s="4">
        <f t="shared" si="2"/>
        <v>15.872979801541709</v>
      </c>
      <c r="K30" s="21">
        <f t="shared" si="3"/>
        <v>15.950286768820863</v>
      </c>
      <c r="L30" s="5">
        <f t="shared" si="4"/>
        <v>0.33998391645972958</v>
      </c>
      <c r="M30" s="5">
        <f t="shared" si="5"/>
        <v>0.41290509887036286</v>
      </c>
      <c r="N30" s="5">
        <f t="shared" si="6"/>
        <v>0.33405317301389914</v>
      </c>
      <c r="O30" s="5">
        <f t="shared" si="7"/>
        <v>0.32137489025987342</v>
      </c>
    </row>
    <row r="31" spans="2:15">
      <c r="B31" s="3">
        <v>27</v>
      </c>
      <c r="C31" s="3" t="s">
        <v>56</v>
      </c>
      <c r="D31" s="14">
        <v>604032.82619282615</v>
      </c>
      <c r="E31" s="3">
        <v>6857089.2469857782</v>
      </c>
      <c r="F31" s="3">
        <v>33392053.23639898</v>
      </c>
      <c r="G31" s="15">
        <v>33082349.606626101</v>
      </c>
      <c r="H31" s="20">
        <f t="shared" si="0"/>
        <v>13.31138382344152</v>
      </c>
      <c r="I31" s="4">
        <f t="shared" si="1"/>
        <v>15.740793601638382</v>
      </c>
      <c r="J31" s="4">
        <f t="shared" si="2"/>
        <v>17.323828502583876</v>
      </c>
      <c r="K31" s="21">
        <f t="shared" si="3"/>
        <v>17.314510453609067</v>
      </c>
      <c r="L31" s="5">
        <f t="shared" si="4"/>
        <v>1.537261438264089</v>
      </c>
      <c r="M31" s="5">
        <f t="shared" si="5"/>
        <v>1.9608730339418976</v>
      </c>
      <c r="N31" s="5">
        <f t="shared" si="6"/>
        <v>1.7849018740560663</v>
      </c>
      <c r="O31" s="5">
        <f t="shared" si="7"/>
        <v>1.6855985750480773</v>
      </c>
    </row>
    <row r="32" spans="2:15">
      <c r="B32" s="3">
        <v>28</v>
      </c>
      <c r="C32" s="3" t="s">
        <v>57</v>
      </c>
      <c r="D32" s="14">
        <v>406530.82208374789</v>
      </c>
      <c r="E32" s="3">
        <v>3376965.389539212</v>
      </c>
      <c r="F32" s="3">
        <v>16946775.670407765</v>
      </c>
      <c r="G32" s="15">
        <v>16271405.579072094</v>
      </c>
      <c r="H32" s="20">
        <f t="shared" si="0"/>
        <v>12.915415028179828</v>
      </c>
      <c r="I32" s="4">
        <f t="shared" si="1"/>
        <v>15.03248805043725</v>
      </c>
      <c r="J32" s="4">
        <f t="shared" si="2"/>
        <v>16.64558814776084</v>
      </c>
      <c r="K32" s="21">
        <f t="shared" si="3"/>
        <v>16.604919866310219</v>
      </c>
      <c r="L32" s="5">
        <f t="shared" si="4"/>
        <v>1.1412926430023962</v>
      </c>
      <c r="M32" s="5">
        <f t="shared" si="5"/>
        <v>1.2525674827407656</v>
      </c>
      <c r="N32" s="5">
        <f t="shared" si="6"/>
        <v>1.1066615192330307</v>
      </c>
      <c r="O32" s="5">
        <f t="shared" si="7"/>
        <v>0.97600798774922914</v>
      </c>
    </row>
    <row r="33" spans="2:15">
      <c r="B33" s="3">
        <v>29</v>
      </c>
      <c r="C33" s="3" t="s">
        <v>58</v>
      </c>
      <c r="D33" s="14">
        <v>57991.683023285514</v>
      </c>
      <c r="E33" s="3">
        <v>452769.0480507618</v>
      </c>
      <c r="F33" s="3">
        <v>2933075.354322386</v>
      </c>
      <c r="G33" s="15">
        <v>3078228.5174926938</v>
      </c>
      <c r="H33" s="20">
        <f t="shared" si="0"/>
        <v>10.968054883096096</v>
      </c>
      <c r="I33" s="4">
        <f t="shared" si="1"/>
        <v>13.023137446756326</v>
      </c>
      <c r="J33" s="4">
        <f t="shared" si="2"/>
        <v>14.891562039522631</v>
      </c>
      <c r="K33" s="21">
        <f t="shared" si="3"/>
        <v>14.939864832825501</v>
      </c>
      <c r="L33" s="5">
        <f t="shared" si="4"/>
        <v>-0.80606750208133526</v>
      </c>
      <c r="M33" s="5">
        <f t="shared" si="5"/>
        <v>-0.75678312094015787</v>
      </c>
      <c r="N33" s="5">
        <f t="shared" si="6"/>
        <v>-0.64736458900517846</v>
      </c>
      <c r="O33" s="5">
        <f t="shared" si="7"/>
        <v>-0.68904704573548869</v>
      </c>
    </row>
    <row r="34" spans="2:15">
      <c r="B34" s="3">
        <v>30</v>
      </c>
      <c r="C34" s="3" t="s">
        <v>59</v>
      </c>
      <c r="D34" s="14">
        <v>102237.25150050121</v>
      </c>
      <c r="E34" s="3">
        <v>780259.835849419</v>
      </c>
      <c r="F34" s="3">
        <v>2717162.9574815854</v>
      </c>
      <c r="G34" s="15">
        <v>3079709.55653978</v>
      </c>
      <c r="H34" s="20">
        <f t="shared" si="0"/>
        <v>11.535051386430188</v>
      </c>
      <c r="I34" s="4">
        <f t="shared" si="1"/>
        <v>13.567382266076537</v>
      </c>
      <c r="J34" s="4">
        <f t="shared" si="2"/>
        <v>14.815098863599847</v>
      </c>
      <c r="K34" s="21">
        <f t="shared" si="3"/>
        <v>14.940345850678503</v>
      </c>
      <c r="L34" s="5">
        <f t="shared" si="4"/>
        <v>-0.23907099874724302</v>
      </c>
      <c r="M34" s="5">
        <f t="shared" si="5"/>
        <v>-0.21253830161994713</v>
      </c>
      <c r="N34" s="5">
        <f t="shared" si="6"/>
        <v>-0.72382776492796275</v>
      </c>
      <c r="O34" s="5">
        <f t="shared" si="7"/>
        <v>-0.68856602788248722</v>
      </c>
    </row>
    <row r="35" spans="2:15">
      <c r="B35" s="3">
        <v>31</v>
      </c>
      <c r="C35" s="3" t="s">
        <v>60</v>
      </c>
      <c r="D35" s="14">
        <v>51604.182454044618</v>
      </c>
      <c r="E35" s="3">
        <v>293344.38885305345</v>
      </c>
      <c r="F35" s="3">
        <v>1693368.4093754692</v>
      </c>
      <c r="G35" s="15">
        <v>1774303.2813337785</v>
      </c>
      <c r="H35" s="20">
        <f t="shared" si="0"/>
        <v>10.851358003495791</v>
      </c>
      <c r="I35" s="4">
        <f t="shared" si="1"/>
        <v>12.589102586347829</v>
      </c>
      <c r="J35" s="4">
        <f t="shared" si="2"/>
        <v>14.34223024487013</v>
      </c>
      <c r="K35" s="21">
        <f t="shared" si="3"/>
        <v>14.388918386278037</v>
      </c>
      <c r="L35" s="5">
        <f t="shared" si="4"/>
        <v>-0.92276438168163999</v>
      </c>
      <c r="M35" s="5">
        <f t="shared" si="5"/>
        <v>-1.1908179813486548</v>
      </c>
      <c r="N35" s="5">
        <f t="shared" si="6"/>
        <v>-1.1966963836576792</v>
      </c>
      <c r="O35" s="5">
        <f t="shared" si="7"/>
        <v>-1.2399934922829523</v>
      </c>
    </row>
    <row r="36" spans="2:15">
      <c r="B36" s="3">
        <v>32</v>
      </c>
      <c r="C36" s="3" t="s">
        <v>61</v>
      </c>
      <c r="D36" s="14">
        <v>57175.304433537669</v>
      </c>
      <c r="E36" s="3">
        <v>304145.53043788392</v>
      </c>
      <c r="F36" s="3">
        <v>1931344.9116841031</v>
      </c>
      <c r="G36" s="15">
        <v>2097524.1830660892</v>
      </c>
      <c r="H36" s="20">
        <f t="shared" si="0"/>
        <v>10.953877343468633</v>
      </c>
      <c r="I36" s="4">
        <f t="shared" si="1"/>
        <v>12.625261584384862</v>
      </c>
      <c r="J36" s="4">
        <f t="shared" si="2"/>
        <v>14.473727163629203</v>
      </c>
      <c r="K36" s="21">
        <f t="shared" si="3"/>
        <v>14.556268246728353</v>
      </c>
      <c r="L36" s="5">
        <f t="shared" si="4"/>
        <v>-0.82024504170879808</v>
      </c>
      <c r="M36" s="5">
        <f t="shared" si="5"/>
        <v>-1.1546589833116219</v>
      </c>
      <c r="N36" s="5">
        <f t="shared" si="6"/>
        <v>-1.0651994648986065</v>
      </c>
      <c r="O36" s="5">
        <f t="shared" si="7"/>
        <v>-1.0726436318326371</v>
      </c>
    </row>
    <row r="37" spans="2:15">
      <c r="B37" s="3">
        <v>33</v>
      </c>
      <c r="C37" s="3" t="s">
        <v>62</v>
      </c>
      <c r="D37" s="14">
        <v>132113.22382077077</v>
      </c>
      <c r="E37" s="3">
        <v>1183333.9801983607</v>
      </c>
      <c r="F37" s="3">
        <v>6016256.7528992351</v>
      </c>
      <c r="G37" s="15">
        <v>6402412.3661565427</v>
      </c>
      <c r="H37" s="20">
        <f t="shared" si="0"/>
        <v>11.791414590123832</v>
      </c>
      <c r="I37" s="4">
        <f t="shared" si="1"/>
        <v>13.983846419429842</v>
      </c>
      <c r="J37" s="4">
        <f t="shared" si="2"/>
        <v>15.609975822042081</v>
      </c>
      <c r="K37" s="21">
        <f t="shared" si="3"/>
        <v>15.672185409520759</v>
      </c>
      <c r="L37" s="5">
        <f t="shared" si="4"/>
        <v>1.7292204946400602E-2</v>
      </c>
      <c r="M37" s="5">
        <f t="shared" si="5"/>
        <v>0.20392585173335753</v>
      </c>
      <c r="N37" s="5">
        <f t="shared" si="6"/>
        <v>7.1049193514271636E-2</v>
      </c>
      <c r="O37" s="5">
        <f t="shared" si="7"/>
        <v>4.3273530959769602E-2</v>
      </c>
    </row>
    <row r="38" spans="2:15">
      <c r="B38" s="3">
        <v>34</v>
      </c>
      <c r="C38" s="3" t="s">
        <v>63</v>
      </c>
      <c r="D38" s="14">
        <v>191311.75453914699</v>
      </c>
      <c r="E38" s="3">
        <v>1805813.2519503131</v>
      </c>
      <c r="F38" s="3">
        <v>9489073.1654999424</v>
      </c>
      <c r="G38" s="15">
        <v>10230018.626111032</v>
      </c>
      <c r="H38" s="20">
        <f t="shared" si="0"/>
        <v>12.161659599119037</v>
      </c>
      <c r="I38" s="4">
        <f t="shared" si="1"/>
        <v>14.406521603376774</v>
      </c>
      <c r="J38" s="4">
        <f t="shared" si="2"/>
        <v>16.06565150148576</v>
      </c>
      <c r="K38" s="21">
        <f t="shared" si="3"/>
        <v>16.140836958660369</v>
      </c>
      <c r="L38" s="5">
        <f t="shared" si="4"/>
        <v>0.38753721394160578</v>
      </c>
      <c r="M38" s="5">
        <f t="shared" si="5"/>
        <v>0.6266010356802898</v>
      </c>
      <c r="N38" s="5">
        <f t="shared" si="6"/>
        <v>0.52672487295795101</v>
      </c>
      <c r="O38" s="5">
        <f t="shared" si="7"/>
        <v>0.51192508009937931</v>
      </c>
    </row>
    <row r="39" spans="2:15">
      <c r="B39" s="3">
        <v>35</v>
      </c>
      <c r="C39" s="3" t="s">
        <v>64</v>
      </c>
      <c r="D39" s="14">
        <v>159918.80260244783</v>
      </c>
      <c r="E39" s="3">
        <v>1140335.9441031851</v>
      </c>
      <c r="F39" s="3">
        <v>4871885.2916345652</v>
      </c>
      <c r="G39" s="15">
        <v>5294688.7506164853</v>
      </c>
      <c r="H39" s="20">
        <f t="shared" si="0"/>
        <v>11.98242148166781</v>
      </c>
      <c r="I39" s="4">
        <f t="shared" si="1"/>
        <v>13.946833464768565</v>
      </c>
      <c r="J39" s="4">
        <f t="shared" si="2"/>
        <v>15.398991543684714</v>
      </c>
      <c r="K39" s="21">
        <f t="shared" si="3"/>
        <v>15.482214753536669</v>
      </c>
      <c r="L39" s="5">
        <f t="shared" si="4"/>
        <v>0.20829909649037859</v>
      </c>
      <c r="M39" s="5">
        <f t="shared" si="5"/>
        <v>0.16691289707208057</v>
      </c>
      <c r="N39" s="5">
        <f t="shared" si="6"/>
        <v>-0.13993508484309558</v>
      </c>
      <c r="O39" s="5">
        <f t="shared" si="7"/>
        <v>-0.1466971250243212</v>
      </c>
    </row>
    <row r="40" spans="2:15">
      <c r="B40" s="3">
        <v>36</v>
      </c>
      <c r="C40" s="3" t="s">
        <v>65</v>
      </c>
      <c r="D40" s="14">
        <v>57552.673059172419</v>
      </c>
      <c r="E40" s="3">
        <v>388353.00438644207</v>
      </c>
      <c r="F40" s="3">
        <v>2124841.4371077521</v>
      </c>
      <c r="G40" s="15">
        <v>2357569.948378643</v>
      </c>
      <c r="H40" s="20">
        <f t="shared" si="0"/>
        <v>10.960455860667766</v>
      </c>
      <c r="I40" s="4">
        <f t="shared" si="1"/>
        <v>12.869670010103286</v>
      </c>
      <c r="J40" s="4">
        <f t="shared" si="2"/>
        <v>14.569207739724959</v>
      </c>
      <c r="K40" s="21">
        <f t="shared" si="3"/>
        <v>14.673141963623772</v>
      </c>
      <c r="L40" s="5">
        <f t="shared" si="4"/>
        <v>-0.81366652450966548</v>
      </c>
      <c r="M40" s="5">
        <f t="shared" si="5"/>
        <v>-0.91025055759319784</v>
      </c>
      <c r="N40" s="5">
        <f t="shared" si="6"/>
        <v>-0.96971888880285029</v>
      </c>
      <c r="O40" s="5">
        <f t="shared" si="7"/>
        <v>-0.95576991493721764</v>
      </c>
    </row>
    <row r="41" spans="2:15">
      <c r="B41" s="3">
        <v>37</v>
      </c>
      <c r="C41" s="3" t="s">
        <v>66</v>
      </c>
      <c r="D41" s="14">
        <v>73726.151410498089</v>
      </c>
      <c r="E41" s="3">
        <v>535481.76049448887</v>
      </c>
      <c r="F41" s="3">
        <v>2889012.452396241</v>
      </c>
      <c r="G41" s="15">
        <v>3214255.7438679542</v>
      </c>
      <c r="H41" s="20">
        <f t="shared" si="0"/>
        <v>11.208112851201374</v>
      </c>
      <c r="I41" s="4">
        <f t="shared" si="1"/>
        <v>13.190922107588626</v>
      </c>
      <c r="J41" s="4">
        <f t="shared" si="2"/>
        <v>14.876425289718156</v>
      </c>
      <c r="K41" s="21">
        <f t="shared" si="3"/>
        <v>14.983106393945896</v>
      </c>
      <c r="L41" s="5">
        <f t="shared" si="4"/>
        <v>-0.56600953397605736</v>
      </c>
      <c r="M41" s="5">
        <f t="shared" si="5"/>
        <v>-0.58899846010785772</v>
      </c>
      <c r="N41" s="5">
        <f t="shared" si="6"/>
        <v>-0.66250133880965301</v>
      </c>
      <c r="O41" s="5">
        <f t="shared" si="7"/>
        <v>-0.64580548461509402</v>
      </c>
    </row>
    <row r="42" spans="2:15">
      <c r="B42" s="3">
        <v>38</v>
      </c>
      <c r="C42" s="3" t="s">
        <v>67</v>
      </c>
      <c r="D42" s="14">
        <v>109691.0743451835</v>
      </c>
      <c r="E42" s="3">
        <v>788730.76983267034</v>
      </c>
      <c r="F42" s="3">
        <v>3974831.19095104</v>
      </c>
      <c r="G42" s="15">
        <v>4160317.6411259426</v>
      </c>
      <c r="H42" s="20">
        <f t="shared" si="0"/>
        <v>11.605423278734145</v>
      </c>
      <c r="I42" s="4">
        <f t="shared" si="1"/>
        <v>13.578180311979551</v>
      </c>
      <c r="J42" s="4">
        <f t="shared" si="2"/>
        <v>15.195492837483519</v>
      </c>
      <c r="K42" s="21">
        <f t="shared" si="3"/>
        <v>15.241101985362363</v>
      </c>
      <c r="L42" s="5">
        <f t="shared" si="4"/>
        <v>-0.16869910644328634</v>
      </c>
      <c r="M42" s="5">
        <f t="shared" si="5"/>
        <v>-0.20174025571693299</v>
      </c>
      <c r="N42" s="5">
        <f t="shared" si="6"/>
        <v>-0.34343379104429061</v>
      </c>
      <c r="O42" s="5">
        <f t="shared" si="7"/>
        <v>-0.38780989319862691</v>
      </c>
    </row>
    <row r="43" spans="2:15">
      <c r="B43" s="3">
        <v>39</v>
      </c>
      <c r="C43" s="3" t="s">
        <v>68</v>
      </c>
      <c r="D43" s="14">
        <v>55446.925801470468</v>
      </c>
      <c r="E43" s="3">
        <v>362963.12263699574</v>
      </c>
      <c r="F43" s="3">
        <v>1866745.0272938563</v>
      </c>
      <c r="G43" s="15">
        <v>1958946.836412278</v>
      </c>
      <c r="H43" s="20">
        <f t="shared" si="0"/>
        <v>10.923181550330346</v>
      </c>
      <c r="I43" s="4">
        <f t="shared" si="1"/>
        <v>12.802056517554629</v>
      </c>
      <c r="J43" s="4">
        <f t="shared" si="2"/>
        <v>14.439706845063601</v>
      </c>
      <c r="K43" s="21">
        <f t="shared" si="3"/>
        <v>14.487917558433001</v>
      </c>
      <c r="L43" s="5">
        <f t="shared" si="4"/>
        <v>-0.85094083484708527</v>
      </c>
      <c r="M43" s="5">
        <f t="shared" si="5"/>
        <v>-0.9778640501418554</v>
      </c>
      <c r="N43" s="5">
        <f t="shared" si="6"/>
        <v>-1.0992197834642088</v>
      </c>
      <c r="O43" s="5">
        <f t="shared" si="7"/>
        <v>-1.1409943201279891</v>
      </c>
    </row>
    <row r="44" spans="2:15">
      <c r="B44" s="3">
        <v>40</v>
      </c>
      <c r="C44" s="3" t="s">
        <v>69</v>
      </c>
      <c r="D44" s="14">
        <v>393752.49529326352</v>
      </c>
      <c r="E44" s="3">
        <v>2402316.0709938565</v>
      </c>
      <c r="F44" s="3">
        <v>13534556.195174647</v>
      </c>
      <c r="G44" s="15">
        <v>15590865.20338808</v>
      </c>
      <c r="H44" s="20">
        <f t="shared" si="0"/>
        <v>12.883477806354632</v>
      </c>
      <c r="I44" s="4">
        <f t="shared" si="1"/>
        <v>14.691943859557256</v>
      </c>
      <c r="J44" s="4">
        <f t="shared" si="2"/>
        <v>16.420756691071059</v>
      </c>
      <c r="K44" s="21">
        <f t="shared" si="3"/>
        <v>16.562195736824897</v>
      </c>
      <c r="L44" s="5">
        <f t="shared" si="4"/>
        <v>1.1093554211772005</v>
      </c>
      <c r="M44" s="5">
        <f t="shared" si="5"/>
        <v>0.91202329186077158</v>
      </c>
      <c r="N44" s="5">
        <f t="shared" si="6"/>
        <v>0.88183006254324958</v>
      </c>
      <c r="O44" s="5">
        <f t="shared" si="7"/>
        <v>0.93328385826390736</v>
      </c>
    </row>
    <row r="45" spans="2:15">
      <c r="B45" s="3">
        <v>41</v>
      </c>
      <c r="C45" s="3" t="s">
        <v>70</v>
      </c>
      <c r="D45" s="14">
        <v>63593.036080928847</v>
      </c>
      <c r="E45" s="3">
        <v>374104.77825100347</v>
      </c>
      <c r="F45" s="3">
        <v>2163585.7903590011</v>
      </c>
      <c r="G45" s="15">
        <v>2573927.5145855756</v>
      </c>
      <c r="H45" s="20">
        <f t="shared" si="0"/>
        <v>11.060259247750254</v>
      </c>
      <c r="I45" s="4">
        <f t="shared" si="1"/>
        <v>12.83229119291172</v>
      </c>
      <c r="J45" s="4">
        <f t="shared" si="2"/>
        <v>14.587277491366329</v>
      </c>
      <c r="K45" s="21">
        <f t="shared" si="3"/>
        <v>14.760943506130028</v>
      </c>
      <c r="L45" s="5">
        <f t="shared" si="4"/>
        <v>-0.71386313742717711</v>
      </c>
      <c r="M45" s="5">
        <f t="shared" si="5"/>
        <v>-0.94762937478476417</v>
      </c>
      <c r="N45" s="5">
        <f t="shared" si="6"/>
        <v>-0.95164913716148014</v>
      </c>
      <c r="O45" s="5">
        <f t="shared" si="7"/>
        <v>-0.86796837243096192</v>
      </c>
    </row>
    <row r="46" spans="2:15">
      <c r="B46" s="3">
        <v>42</v>
      </c>
      <c r="C46" s="3" t="s">
        <v>71</v>
      </c>
      <c r="D46" s="14">
        <v>99599.617962439617</v>
      </c>
      <c r="E46" s="3">
        <v>589178.21718173462</v>
      </c>
      <c r="F46" s="3">
        <v>3444083.9167447784</v>
      </c>
      <c r="G46" s="15">
        <v>3828485.7760463515</v>
      </c>
      <c r="H46" s="20">
        <f t="shared" si="0"/>
        <v>11.508913607846855</v>
      </c>
      <c r="I46" s="4">
        <f t="shared" si="1"/>
        <v>13.286483992727211</v>
      </c>
      <c r="J46" s="4">
        <f t="shared" si="2"/>
        <v>15.052168510302822</v>
      </c>
      <c r="K46" s="21">
        <f t="shared" si="3"/>
        <v>15.157979924247325</v>
      </c>
      <c r="L46" s="5">
        <f t="shared" si="4"/>
        <v>-0.26520877733057624</v>
      </c>
      <c r="M46" s="5">
        <f t="shared" si="5"/>
        <v>-0.49343657496927307</v>
      </c>
      <c r="N46" s="5">
        <f t="shared" si="6"/>
        <v>-0.48675811822498716</v>
      </c>
      <c r="O46" s="5">
        <f t="shared" si="7"/>
        <v>-0.47093195431366475</v>
      </c>
    </row>
    <row r="47" spans="2:15">
      <c r="B47" s="3">
        <v>43</v>
      </c>
      <c r="C47" s="3" t="s">
        <v>72</v>
      </c>
      <c r="D47" s="14">
        <v>112606.054100357</v>
      </c>
      <c r="E47" s="3">
        <v>647706.1731185274</v>
      </c>
      <c r="F47" s="3">
        <v>4280954.4109322624</v>
      </c>
      <c r="G47" s="15">
        <v>4815186.1757974476</v>
      </c>
      <c r="H47" s="20">
        <f t="shared" si="0"/>
        <v>11.631650759675376</v>
      </c>
      <c r="I47" s="4">
        <f t="shared" si="1"/>
        <v>13.381192435955493</v>
      </c>
      <c r="J47" s="4">
        <f t="shared" si="2"/>
        <v>15.269686535907162</v>
      </c>
      <c r="K47" s="21">
        <f t="shared" si="3"/>
        <v>15.387285268260722</v>
      </c>
      <c r="L47" s="5">
        <f t="shared" si="4"/>
        <v>-0.14247162550205594</v>
      </c>
      <c r="M47" s="5">
        <f t="shared" si="5"/>
        <v>-0.39872813174099164</v>
      </c>
      <c r="N47" s="5">
        <f t="shared" si="6"/>
        <v>-0.26924009262064708</v>
      </c>
      <c r="O47" s="5">
        <f t="shared" si="7"/>
        <v>-0.24162661030026733</v>
      </c>
    </row>
    <row r="48" spans="2:15">
      <c r="B48" s="3">
        <v>44</v>
      </c>
      <c r="C48" s="3" t="s">
        <v>73</v>
      </c>
      <c r="D48" s="14">
        <v>85642.524054996393</v>
      </c>
      <c r="E48" s="3">
        <v>566543.38884600531</v>
      </c>
      <c r="F48" s="3">
        <v>3301615.1212804792</v>
      </c>
      <c r="G48" s="15">
        <v>4042971.2523689754</v>
      </c>
      <c r="H48" s="20">
        <f t="shared" si="0"/>
        <v>11.357937215120732</v>
      </c>
      <c r="I48" s="4">
        <f t="shared" si="1"/>
        <v>13.247308947595814</v>
      </c>
      <c r="J48" s="4">
        <f t="shared" si="2"/>
        <v>15.009922337395627</v>
      </c>
      <c r="K48" s="21">
        <f t="shared" si="3"/>
        <v>15.212490438127427</v>
      </c>
      <c r="L48" s="5">
        <f t="shared" si="4"/>
        <v>-0.41618517005669986</v>
      </c>
      <c r="M48" s="5">
        <f t="shared" si="5"/>
        <v>-0.53261162010067054</v>
      </c>
      <c r="N48" s="5">
        <f t="shared" si="6"/>
        <v>-0.52900429113218195</v>
      </c>
      <c r="O48" s="5">
        <f t="shared" si="7"/>
        <v>-0.41642144043356311</v>
      </c>
    </row>
    <row r="49" spans="2:15">
      <c r="B49" s="3">
        <v>45</v>
      </c>
      <c r="C49" s="3" t="s">
        <v>74</v>
      </c>
      <c r="D49" s="14">
        <v>72347.188443841544</v>
      </c>
      <c r="E49" s="3">
        <v>436884.71378590533</v>
      </c>
      <c r="F49" s="3">
        <v>2707888.0457528713</v>
      </c>
      <c r="G49" s="15">
        <v>3149225.179760166</v>
      </c>
      <c r="H49" s="20">
        <f t="shared" si="0"/>
        <v>11.189231870818592</v>
      </c>
      <c r="I49" s="4">
        <f t="shared" si="1"/>
        <v>12.987424626426098</v>
      </c>
      <c r="J49" s="4">
        <f t="shared" si="2"/>
        <v>14.81167957011866</v>
      </c>
      <c r="K49" s="21">
        <f t="shared" si="3"/>
        <v>14.96266700586577</v>
      </c>
      <c r="L49" s="5">
        <f t="shared" si="4"/>
        <v>-0.58489051435883965</v>
      </c>
      <c r="M49" s="5">
        <f t="shared" si="5"/>
        <v>-0.79249594127038669</v>
      </c>
      <c r="N49" s="5">
        <f t="shared" si="6"/>
        <v>-0.72724705840914972</v>
      </c>
      <c r="O49" s="5">
        <f t="shared" si="7"/>
        <v>-0.66624487269521993</v>
      </c>
    </row>
    <row r="50" spans="2:15">
      <c r="B50" s="3">
        <v>46</v>
      </c>
      <c r="C50" s="3" t="s">
        <v>75</v>
      </c>
      <c r="D50" s="14">
        <v>113129.4568148875</v>
      </c>
      <c r="E50" s="3">
        <v>595814.1281968595</v>
      </c>
      <c r="F50" s="3">
        <v>4073181.7557027782</v>
      </c>
      <c r="G50" s="15">
        <v>4777409.2401659722</v>
      </c>
      <c r="H50" s="20">
        <f t="shared" si="0"/>
        <v>11.636288077484849</v>
      </c>
      <c r="I50" s="4">
        <f t="shared" si="1"/>
        <v>13.297684031965836</v>
      </c>
      <c r="J50" s="4">
        <f t="shared" si="2"/>
        <v>15.219935010162963</v>
      </c>
      <c r="K50" s="21">
        <f t="shared" si="3"/>
        <v>15.379408957567286</v>
      </c>
      <c r="L50" s="5">
        <f t="shared" si="4"/>
        <v>-0.13783430769258231</v>
      </c>
      <c r="M50" s="5">
        <f t="shared" si="5"/>
        <v>-0.48223653573064773</v>
      </c>
      <c r="N50" s="5">
        <f t="shared" si="6"/>
        <v>-0.31899161836484602</v>
      </c>
      <c r="O50" s="5">
        <f t="shared" si="7"/>
        <v>-0.24950292099370408</v>
      </c>
    </row>
    <row r="51" spans="2:15">
      <c r="B51" s="3">
        <v>47</v>
      </c>
      <c r="C51" s="3" t="s">
        <v>76</v>
      </c>
      <c r="D51" s="14" t="s">
        <v>0</v>
      </c>
      <c r="E51" s="3" t="s">
        <v>1</v>
      </c>
      <c r="F51" s="3">
        <v>2503883.1643847157</v>
      </c>
      <c r="G51" s="15">
        <v>3235563.6753018964</v>
      </c>
      <c r="H51" s="14" t="s">
        <v>1</v>
      </c>
      <c r="I51" s="3" t="s">
        <v>2</v>
      </c>
      <c r="J51" s="4">
        <f>LN(F51)</f>
        <v>14.733353350522766</v>
      </c>
      <c r="K51" s="21">
        <f>LN(G51)</f>
        <v>14.989713713490378</v>
      </c>
      <c r="L51" s="3" t="s">
        <v>1</v>
      </c>
      <c r="M51" s="3" t="s">
        <v>1</v>
      </c>
      <c r="N51" s="5">
        <f>J51-J$52</f>
        <v>-0.80557327800504375</v>
      </c>
      <c r="O51" s="5">
        <f>K51-K$52</f>
        <v>-0.63919816507061178</v>
      </c>
    </row>
    <row r="52" spans="2:15">
      <c r="B52" s="10">
        <v>0</v>
      </c>
      <c r="C52" s="10" t="s">
        <v>77</v>
      </c>
      <c r="D52" s="16" t="s">
        <v>3</v>
      </c>
      <c r="E52" s="10" t="s">
        <v>4</v>
      </c>
      <c r="F52" s="10" t="s">
        <v>1</v>
      </c>
      <c r="G52" s="17" t="s">
        <v>4</v>
      </c>
      <c r="H52" s="22">
        <f>AVERAGE(H5:H50)</f>
        <v>11.774122385177431</v>
      </c>
      <c r="I52" s="11">
        <f>AVERAGE(I5:I50)</f>
        <v>13.779920567696484</v>
      </c>
      <c r="J52" s="11">
        <f>AVERAGE(J5:J51)</f>
        <v>15.538926628527809</v>
      </c>
      <c r="K52" s="23">
        <f>AVERAGE(K5:K51)</f>
        <v>15.62891187856099</v>
      </c>
      <c r="L52" s="10" t="s">
        <v>1</v>
      </c>
      <c r="M52" s="10" t="s">
        <v>1</v>
      </c>
      <c r="N52" s="10" t="s">
        <v>1</v>
      </c>
      <c r="O52" s="10" t="s"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O52"/>
  <sheetViews>
    <sheetView workbookViewId="0">
      <selection activeCell="S12" sqref="S12"/>
    </sheetView>
  </sheetViews>
  <sheetFormatPr defaultColWidth="9.33203125" defaultRowHeight="10.5"/>
  <cols>
    <col min="1" max="1" width="9.33203125" style="1"/>
    <col min="2" max="2" width="4.5" style="1" bestFit="1" customWidth="1"/>
    <col min="3" max="3" width="9.33203125" style="1"/>
    <col min="4" max="7" width="11.83203125" style="1" customWidth="1"/>
    <col min="8" max="16384" width="9.33203125" style="1"/>
  </cols>
  <sheetData>
    <row r="3" spans="2:15">
      <c r="B3" s="7"/>
      <c r="C3" s="7"/>
      <c r="D3" s="49" t="s">
        <v>83</v>
      </c>
      <c r="E3" s="7"/>
      <c r="F3" s="7"/>
      <c r="G3" s="7"/>
      <c r="H3" s="49" t="s">
        <v>98</v>
      </c>
      <c r="I3" s="7"/>
      <c r="J3" s="7"/>
      <c r="K3" s="7"/>
      <c r="L3" s="49" t="s">
        <v>95</v>
      </c>
      <c r="M3" s="7"/>
      <c r="N3" s="7"/>
      <c r="O3" s="7"/>
    </row>
    <row r="4" spans="2:15">
      <c r="B4" s="10"/>
      <c r="C4" s="10"/>
      <c r="D4" s="16">
        <v>1955</v>
      </c>
      <c r="E4" s="10">
        <v>1970</v>
      </c>
      <c r="F4" s="10">
        <v>1990</v>
      </c>
      <c r="G4" s="17">
        <v>2008</v>
      </c>
      <c r="H4" s="16">
        <v>1955</v>
      </c>
      <c r="I4" s="10">
        <v>1970</v>
      </c>
      <c r="J4" s="10">
        <v>1990</v>
      </c>
      <c r="K4" s="17">
        <v>2008</v>
      </c>
      <c r="L4" s="10">
        <v>1955</v>
      </c>
      <c r="M4" s="10">
        <v>1970</v>
      </c>
      <c r="N4" s="10">
        <v>1990</v>
      </c>
      <c r="O4" s="10">
        <v>2008</v>
      </c>
    </row>
    <row r="5" spans="2:15">
      <c r="B5" s="6">
        <v>1</v>
      </c>
      <c r="C5" s="6" t="s">
        <v>30</v>
      </c>
      <c r="D5" s="12">
        <v>3530518.9102960122</v>
      </c>
      <c r="E5" s="6">
        <v>10670180.424941543</v>
      </c>
      <c r="F5" s="6">
        <v>36311074.505326167</v>
      </c>
      <c r="G5" s="13">
        <v>51540993.916256554</v>
      </c>
      <c r="H5" s="18">
        <f t="shared" ref="H5:H50" si="0">LN(D5)</f>
        <v>15.076955418189883</v>
      </c>
      <c r="I5" s="8">
        <f t="shared" ref="I5:I50" si="1">LN(E5)</f>
        <v>16.182963532689005</v>
      </c>
      <c r="J5" s="8">
        <f t="shared" ref="J5:J50" si="2">LN(F5)</f>
        <v>17.407633335498144</v>
      </c>
      <c r="K5" s="19">
        <f t="shared" ref="K5:K50" si="3">LN(G5)</f>
        <v>17.757888047369192</v>
      </c>
      <c r="L5" s="9">
        <f t="shared" ref="L5:L50" si="4">H5-H$52</f>
        <v>1.2900375238034556</v>
      </c>
      <c r="M5" s="9">
        <f t="shared" ref="M5:M50" si="5">I5-I$52</f>
        <v>1.1155765590663123</v>
      </c>
      <c r="N5" s="9">
        <f t="shared" ref="N5:N50" si="6">J5-J$52</f>
        <v>1.1218174476574063</v>
      </c>
      <c r="O5" s="9">
        <f t="shared" ref="O5:O50" si="7">K5-K$52</f>
        <v>1.0552578237328341</v>
      </c>
    </row>
    <row r="6" spans="2:15">
      <c r="B6" s="3">
        <v>2</v>
      </c>
      <c r="C6" s="3" t="s">
        <v>31</v>
      </c>
      <c r="D6" s="14">
        <v>648740.86487305292</v>
      </c>
      <c r="E6" s="3">
        <v>2001259.1932047436</v>
      </c>
      <c r="F6" s="3">
        <v>7892593.1123759616</v>
      </c>
      <c r="G6" s="15">
        <v>14765287.294683797</v>
      </c>
      <c r="H6" s="20">
        <f t="shared" si="0"/>
        <v>13.38278863224256</v>
      </c>
      <c r="I6" s="4">
        <f t="shared" si="1"/>
        <v>14.5092871370138</v>
      </c>
      <c r="J6" s="4">
        <f t="shared" si="2"/>
        <v>15.881435296921628</v>
      </c>
      <c r="K6" s="21">
        <f t="shared" si="3"/>
        <v>16.50778953078893</v>
      </c>
      <c r="L6" s="5">
        <f t="shared" si="4"/>
        <v>-0.4041292621438668</v>
      </c>
      <c r="M6" s="5">
        <f t="shared" si="5"/>
        <v>-0.55809983660889273</v>
      </c>
      <c r="N6" s="5">
        <f t="shared" si="6"/>
        <v>-0.40438059091910894</v>
      </c>
      <c r="O6" s="5">
        <f t="shared" si="7"/>
        <v>-0.19484069284742844</v>
      </c>
    </row>
    <row r="7" spans="2:15">
      <c r="B7" s="3">
        <v>3</v>
      </c>
      <c r="C7" s="3" t="s">
        <v>32</v>
      </c>
      <c r="D7" s="14">
        <v>661779.08205460804</v>
      </c>
      <c r="E7" s="3">
        <v>2151003.900487653</v>
      </c>
      <c r="F7" s="3">
        <v>7643486.1204799199</v>
      </c>
      <c r="G7" s="15">
        <v>12147474.57276302</v>
      </c>
      <c r="H7" s="20">
        <f t="shared" si="0"/>
        <v>13.402687066316155</v>
      </c>
      <c r="I7" s="4">
        <f t="shared" si="1"/>
        <v>14.581445221585113</v>
      </c>
      <c r="J7" s="4">
        <f t="shared" si="2"/>
        <v>15.84936435556234</v>
      </c>
      <c r="K7" s="21">
        <f t="shared" si="3"/>
        <v>16.312631852052597</v>
      </c>
      <c r="L7" s="5">
        <f t="shared" si="4"/>
        <v>-0.38423082807027242</v>
      </c>
      <c r="M7" s="5">
        <f t="shared" si="5"/>
        <v>-0.48594175203757928</v>
      </c>
      <c r="N7" s="5">
        <f t="shared" si="6"/>
        <v>-0.43645153227839728</v>
      </c>
      <c r="O7" s="5">
        <f t="shared" si="7"/>
        <v>-0.38999837158376138</v>
      </c>
    </row>
    <row r="8" spans="2:15">
      <c r="B8" s="3">
        <v>4</v>
      </c>
      <c r="C8" s="3" t="s">
        <v>33</v>
      </c>
      <c r="D8" s="14">
        <v>862095.30096631777</v>
      </c>
      <c r="E8" s="3">
        <v>2775261.392007797</v>
      </c>
      <c r="F8" s="3">
        <v>15250894.556618623</v>
      </c>
      <c r="G8" s="15">
        <v>22747626.197658185</v>
      </c>
      <c r="H8" s="20">
        <f t="shared" si="0"/>
        <v>13.667121101500314</v>
      </c>
      <c r="I8" s="4">
        <f t="shared" si="1"/>
        <v>14.836255496044696</v>
      </c>
      <c r="J8" s="4">
        <f t="shared" si="2"/>
        <v>16.540148718747698</v>
      </c>
      <c r="K8" s="21">
        <f t="shared" si="3"/>
        <v>16.939971354957049</v>
      </c>
      <c r="L8" s="5">
        <f t="shared" si="4"/>
        <v>-0.11979679288611322</v>
      </c>
      <c r="M8" s="5">
        <f t="shared" si="5"/>
        <v>-0.23113147757799624</v>
      </c>
      <c r="N8" s="5">
        <f t="shared" si="6"/>
        <v>0.25433283090696079</v>
      </c>
      <c r="O8" s="5">
        <f t="shared" si="7"/>
        <v>0.23734113132069012</v>
      </c>
    </row>
    <row r="9" spans="2:15">
      <c r="B9" s="3">
        <v>5</v>
      </c>
      <c r="C9" s="3" t="s">
        <v>34</v>
      </c>
      <c r="D9" s="14">
        <v>491029.40205922141</v>
      </c>
      <c r="E9" s="3">
        <v>1811403.0008454779</v>
      </c>
      <c r="F9" s="3">
        <v>6721351.204963929</v>
      </c>
      <c r="G9" s="15">
        <v>10575569.749110298</v>
      </c>
      <c r="H9" s="20">
        <f t="shared" si="0"/>
        <v>13.104259286978143</v>
      </c>
      <c r="I9" s="4">
        <f t="shared" si="1"/>
        <v>14.40961224156591</v>
      </c>
      <c r="J9" s="4">
        <f t="shared" si="2"/>
        <v>15.720799764454284</v>
      </c>
      <c r="K9" s="21">
        <f t="shared" si="3"/>
        <v>16.174057158429729</v>
      </c>
      <c r="L9" s="5">
        <f t="shared" si="4"/>
        <v>-0.68265860740828366</v>
      </c>
      <c r="M9" s="5">
        <f t="shared" si="5"/>
        <v>-0.65777473205678305</v>
      </c>
      <c r="N9" s="5">
        <f t="shared" si="6"/>
        <v>-0.56501612338645302</v>
      </c>
      <c r="O9" s="5">
        <f t="shared" si="7"/>
        <v>-0.52857306520662917</v>
      </c>
    </row>
    <row r="10" spans="2:15">
      <c r="B10" s="3">
        <v>6</v>
      </c>
      <c r="C10" s="3" t="s">
        <v>35</v>
      </c>
      <c r="D10" s="14">
        <v>599393.37866533815</v>
      </c>
      <c r="E10" s="3">
        <v>1729485.5167300003</v>
      </c>
      <c r="F10" s="3">
        <v>6745848.2030685311</v>
      </c>
      <c r="G10" s="15">
        <v>10392546.830884175</v>
      </c>
      <c r="H10" s="20">
        <f t="shared" si="0"/>
        <v>13.303673387199312</v>
      </c>
      <c r="I10" s="4">
        <f t="shared" si="1"/>
        <v>14.363334533071622</v>
      </c>
      <c r="J10" s="4">
        <f t="shared" si="2"/>
        <v>15.724437792581892</v>
      </c>
      <c r="K10" s="21">
        <f t="shared" si="3"/>
        <v>16.156599456318087</v>
      </c>
      <c r="L10" s="5">
        <f t="shared" si="4"/>
        <v>-0.48324450718711454</v>
      </c>
      <c r="M10" s="5">
        <f t="shared" si="5"/>
        <v>-0.70405244055107019</v>
      </c>
      <c r="N10" s="5">
        <f t="shared" si="6"/>
        <v>-0.56137809525884563</v>
      </c>
      <c r="O10" s="5">
        <f t="shared" si="7"/>
        <v>-0.54603076731827116</v>
      </c>
    </row>
    <row r="11" spans="2:15">
      <c r="B11" s="3">
        <v>7</v>
      </c>
      <c r="C11" s="3" t="s">
        <v>36</v>
      </c>
      <c r="D11" s="14">
        <v>1058336.2961987576</v>
      </c>
      <c r="E11" s="3">
        <v>3680531.639960832</v>
      </c>
      <c r="F11" s="3">
        <v>14245769.999328801</v>
      </c>
      <c r="G11" s="15">
        <v>19669649.884452976</v>
      </c>
      <c r="H11" s="20">
        <f t="shared" si="0"/>
        <v>13.872208701194781</v>
      </c>
      <c r="I11" s="4">
        <f t="shared" si="1"/>
        <v>15.118567767091367</v>
      </c>
      <c r="J11" s="4">
        <f t="shared" si="2"/>
        <v>16.471970578460216</v>
      </c>
      <c r="K11" s="21">
        <f t="shared" si="3"/>
        <v>16.794587390738247</v>
      </c>
      <c r="L11" s="5">
        <f t="shared" si="4"/>
        <v>8.5290806808353992E-2</v>
      </c>
      <c r="M11" s="5">
        <f t="shared" si="5"/>
        <v>5.1180793468674324E-2</v>
      </c>
      <c r="N11" s="5">
        <f t="shared" si="6"/>
        <v>0.1861546906194782</v>
      </c>
      <c r="O11" s="5">
        <f t="shared" si="7"/>
        <v>9.1957167101888615E-2</v>
      </c>
    </row>
    <row r="12" spans="2:15">
      <c r="B12" s="3">
        <v>8</v>
      </c>
      <c r="C12" s="3" t="s">
        <v>37</v>
      </c>
      <c r="D12" s="14">
        <v>1112129.2682856901</v>
      </c>
      <c r="E12" s="3">
        <v>4663767.9353828207</v>
      </c>
      <c r="F12" s="3">
        <v>21252527.10453869</v>
      </c>
      <c r="G12" s="15">
        <v>32451874.45703391</v>
      </c>
      <c r="H12" s="20">
        <f t="shared" si="0"/>
        <v>13.92178699549469</v>
      </c>
      <c r="I12" s="4">
        <f t="shared" si="1"/>
        <v>15.35533424920999</v>
      </c>
      <c r="J12" s="4">
        <f t="shared" si="2"/>
        <v>16.871986368830498</v>
      </c>
      <c r="K12" s="21">
        <f t="shared" si="3"/>
        <v>17.29526876391553</v>
      </c>
      <c r="L12" s="5">
        <f t="shared" si="4"/>
        <v>0.13486910110826322</v>
      </c>
      <c r="M12" s="5">
        <f t="shared" si="5"/>
        <v>0.28794727558729782</v>
      </c>
      <c r="N12" s="5">
        <f t="shared" si="6"/>
        <v>0.58617048098976099</v>
      </c>
      <c r="O12" s="5">
        <f t="shared" si="7"/>
        <v>0.59263854027917162</v>
      </c>
    </row>
    <row r="13" spans="2:15">
      <c r="B13" s="3">
        <v>9</v>
      </c>
      <c r="C13" s="3" t="s">
        <v>38</v>
      </c>
      <c r="D13" s="14">
        <v>713007.34744308691</v>
      </c>
      <c r="E13" s="3">
        <v>3052160.2646553856</v>
      </c>
      <c r="F13" s="3">
        <v>13374590.994592264</v>
      </c>
      <c r="G13" s="15">
        <v>19469017.202414587</v>
      </c>
      <c r="H13" s="20">
        <f t="shared" si="0"/>
        <v>13.477247004312604</v>
      </c>
      <c r="I13" s="4">
        <f t="shared" si="1"/>
        <v>14.931360181362788</v>
      </c>
      <c r="J13" s="4">
        <f t="shared" si="2"/>
        <v>16.408867270435202</v>
      </c>
      <c r="K13" s="21">
        <f t="shared" si="3"/>
        <v>16.784334898540429</v>
      </c>
      <c r="L13" s="5">
        <f t="shared" si="4"/>
        <v>-0.3096708900738232</v>
      </c>
      <c r="M13" s="5">
        <f t="shared" si="5"/>
        <v>-0.13602679225990499</v>
      </c>
      <c r="N13" s="5">
        <f t="shared" si="6"/>
        <v>0.1230513825944648</v>
      </c>
      <c r="O13" s="5">
        <f t="shared" si="7"/>
        <v>8.1704674904070629E-2</v>
      </c>
    </row>
    <row r="14" spans="2:15">
      <c r="B14" s="3">
        <v>10</v>
      </c>
      <c r="C14" s="3" t="s">
        <v>39</v>
      </c>
      <c r="D14" s="14">
        <v>875334.98685830296</v>
      </c>
      <c r="E14" s="3">
        <v>3734491.6953258887</v>
      </c>
      <c r="F14" s="3">
        <v>12231459.10260958</v>
      </c>
      <c r="G14" s="15">
        <v>19010171.795596875</v>
      </c>
      <c r="H14" s="20">
        <f t="shared" si="0"/>
        <v>13.682361934198179</v>
      </c>
      <c r="I14" s="4">
        <f t="shared" si="1"/>
        <v>15.133122275005434</v>
      </c>
      <c r="J14" s="4">
        <f t="shared" si="2"/>
        <v>16.319521805748167</v>
      </c>
      <c r="K14" s="21">
        <f t="shared" si="3"/>
        <v>16.760484751540918</v>
      </c>
      <c r="L14" s="5">
        <f t="shared" si="4"/>
        <v>-0.10455596018824842</v>
      </c>
      <c r="M14" s="5">
        <f t="shared" si="5"/>
        <v>6.5735301382741085E-2</v>
      </c>
      <c r="N14" s="5">
        <f t="shared" si="6"/>
        <v>3.3705917907429495E-2</v>
      </c>
      <c r="O14" s="5">
        <f t="shared" si="7"/>
        <v>5.7854527904559916E-2</v>
      </c>
    </row>
    <row r="15" spans="2:15">
      <c r="B15" s="3">
        <v>11</v>
      </c>
      <c r="C15" s="3" t="s">
        <v>40</v>
      </c>
      <c r="D15" s="14">
        <v>1346974.3481087117</v>
      </c>
      <c r="E15" s="3">
        <v>6547413.5895088967</v>
      </c>
      <c r="F15" s="3">
        <v>29356935.226502717</v>
      </c>
      <c r="G15" s="15">
        <v>47873166.981150694</v>
      </c>
      <c r="H15" s="20">
        <f t="shared" si="0"/>
        <v>14.113371411490835</v>
      </c>
      <c r="I15" s="4">
        <f t="shared" si="1"/>
        <v>15.694580657798321</v>
      </c>
      <c r="J15" s="4">
        <f t="shared" si="2"/>
        <v>17.195039370243691</v>
      </c>
      <c r="K15" s="21">
        <f t="shared" si="3"/>
        <v>17.684065717132111</v>
      </c>
      <c r="L15" s="5">
        <f t="shared" si="4"/>
        <v>0.32645351710440806</v>
      </c>
      <c r="M15" s="5">
        <f t="shared" si="5"/>
        <v>0.62719368417562826</v>
      </c>
      <c r="N15" s="5">
        <f t="shared" si="6"/>
        <v>0.90922348240295392</v>
      </c>
      <c r="O15" s="5">
        <f t="shared" si="7"/>
        <v>0.9814354934957521</v>
      </c>
    </row>
    <row r="16" spans="2:15">
      <c r="B16" s="3">
        <v>12</v>
      </c>
      <c r="C16" s="3" t="s">
        <v>41</v>
      </c>
      <c r="D16" s="14">
        <v>2205938.3452372043</v>
      </c>
      <c r="E16" s="3">
        <v>10384368.919613499</v>
      </c>
      <c r="F16" s="3">
        <v>36244524.224069126</v>
      </c>
      <c r="G16" s="15">
        <v>55170776.768006422</v>
      </c>
      <c r="H16" s="20">
        <f t="shared" si="0"/>
        <v>14.606663529736474</v>
      </c>
      <c r="I16" s="4">
        <f t="shared" si="1"/>
        <v>16.155812244992671</v>
      </c>
      <c r="J16" s="4">
        <f t="shared" si="2"/>
        <v>17.405798871967121</v>
      </c>
      <c r="K16" s="21">
        <f t="shared" si="3"/>
        <v>17.825943964685592</v>
      </c>
      <c r="L16" s="5">
        <f t="shared" si="4"/>
        <v>0.81974563535004741</v>
      </c>
      <c r="M16" s="5">
        <f t="shared" si="5"/>
        <v>1.088425271369978</v>
      </c>
      <c r="N16" s="5">
        <f t="shared" si="6"/>
        <v>1.1199829841263842</v>
      </c>
      <c r="O16" s="5">
        <f t="shared" si="7"/>
        <v>1.123313741049234</v>
      </c>
    </row>
    <row r="17" spans="2:15">
      <c r="B17" s="3">
        <v>13</v>
      </c>
      <c r="C17" s="3" t="s">
        <v>42</v>
      </c>
      <c r="D17" s="14">
        <v>6690510.8142518001</v>
      </c>
      <c r="E17" s="3">
        <v>34701502.067512721</v>
      </c>
      <c r="F17" s="3">
        <v>105283656.29059787</v>
      </c>
      <c r="G17" s="15">
        <v>134858074.06262547</v>
      </c>
      <c r="H17" s="20">
        <f t="shared" si="0"/>
        <v>15.71620078408516</v>
      </c>
      <c r="I17" s="4">
        <f t="shared" si="1"/>
        <v>17.362293531228428</v>
      </c>
      <c r="J17" s="4">
        <f t="shared" si="2"/>
        <v>18.472168754142242</v>
      </c>
      <c r="K17" s="21">
        <f t="shared" si="3"/>
        <v>18.719733480156023</v>
      </c>
      <c r="L17" s="5">
        <f t="shared" si="4"/>
        <v>1.9292828896987331</v>
      </c>
      <c r="M17" s="5">
        <f t="shared" si="5"/>
        <v>2.294906557605735</v>
      </c>
      <c r="N17" s="5">
        <f t="shared" si="6"/>
        <v>2.1863528663015046</v>
      </c>
      <c r="O17" s="5">
        <f t="shared" si="7"/>
        <v>2.0171032565196647</v>
      </c>
    </row>
    <row r="18" spans="2:15">
      <c r="B18" s="3">
        <v>14</v>
      </c>
      <c r="C18" s="3" t="s">
        <v>43</v>
      </c>
      <c r="D18" s="14">
        <v>4136186.8490979215</v>
      </c>
      <c r="E18" s="3">
        <v>20585247.449559387</v>
      </c>
      <c r="F18" s="3">
        <v>57055932.123382926</v>
      </c>
      <c r="G18" s="15">
        <v>73205877.540301159</v>
      </c>
      <c r="H18" s="20">
        <f t="shared" si="0"/>
        <v>15.235284870430913</v>
      </c>
      <c r="I18" s="4">
        <f t="shared" si="1"/>
        <v>16.840085233981483</v>
      </c>
      <c r="J18" s="4">
        <f t="shared" si="2"/>
        <v>17.859542609995231</v>
      </c>
      <c r="K18" s="21">
        <f t="shared" si="3"/>
        <v>18.108786269974537</v>
      </c>
      <c r="L18" s="5">
        <f t="shared" si="4"/>
        <v>1.4483669760444862</v>
      </c>
      <c r="M18" s="5">
        <f t="shared" si="5"/>
        <v>1.7726982603587906</v>
      </c>
      <c r="N18" s="5">
        <f t="shared" si="6"/>
        <v>1.5737267221544933</v>
      </c>
      <c r="O18" s="5">
        <f t="shared" si="7"/>
        <v>1.4061560463381788</v>
      </c>
    </row>
    <row r="19" spans="2:15">
      <c r="B19" s="3">
        <v>15</v>
      </c>
      <c r="C19" s="3" t="s">
        <v>44</v>
      </c>
      <c r="D19" s="14">
        <v>1172217.6912673225</v>
      </c>
      <c r="E19" s="3">
        <v>4502619.1975879502</v>
      </c>
      <c r="F19" s="3">
        <v>18966489.077359132</v>
      </c>
      <c r="G19" s="15">
        <v>25293587.60689719</v>
      </c>
      <c r="H19" s="20">
        <f t="shared" si="0"/>
        <v>13.974407975273078</v>
      </c>
      <c r="I19" s="4">
        <f t="shared" si="1"/>
        <v>15.320169829327124</v>
      </c>
      <c r="J19" s="4">
        <f t="shared" si="2"/>
        <v>16.758184247152233</v>
      </c>
      <c r="K19" s="21">
        <f t="shared" si="3"/>
        <v>17.046061467299946</v>
      </c>
      <c r="L19" s="5">
        <f t="shared" si="4"/>
        <v>0.18749008088665065</v>
      </c>
      <c r="M19" s="5">
        <f t="shared" si="5"/>
        <v>0.2527828557044316</v>
      </c>
      <c r="N19" s="5">
        <f t="shared" si="6"/>
        <v>0.47236835931149557</v>
      </c>
      <c r="O19" s="5">
        <f t="shared" si="7"/>
        <v>0.34343124366358779</v>
      </c>
    </row>
    <row r="20" spans="2:15">
      <c r="B20" s="3">
        <v>16</v>
      </c>
      <c r="C20" s="3" t="s">
        <v>45</v>
      </c>
      <c r="D20" s="14">
        <v>850650.50210882328</v>
      </c>
      <c r="E20" s="3">
        <v>3327460.8566130227</v>
      </c>
      <c r="F20" s="3">
        <v>9189433.9541922919</v>
      </c>
      <c r="G20" s="15">
        <v>12841993.781676076</v>
      </c>
      <c r="H20" s="20">
        <f t="shared" si="0"/>
        <v>13.653756632374993</v>
      </c>
      <c r="I20" s="4">
        <f t="shared" si="1"/>
        <v>15.017720065579814</v>
      </c>
      <c r="J20" s="4">
        <f t="shared" si="2"/>
        <v>16.033564898767033</v>
      </c>
      <c r="K20" s="21">
        <f t="shared" si="3"/>
        <v>16.368231123118296</v>
      </c>
      <c r="L20" s="5">
        <f t="shared" si="4"/>
        <v>-0.13316126201143419</v>
      </c>
      <c r="M20" s="5">
        <f t="shared" si="5"/>
        <v>-4.9666908042878433E-2</v>
      </c>
      <c r="N20" s="5">
        <f t="shared" si="6"/>
        <v>-0.2522509890737048</v>
      </c>
      <c r="O20" s="5">
        <f t="shared" si="7"/>
        <v>-0.33439910051806265</v>
      </c>
    </row>
    <row r="21" spans="2:15">
      <c r="B21" s="3">
        <v>17</v>
      </c>
      <c r="C21" s="3" t="s">
        <v>46</v>
      </c>
      <c r="D21" s="14">
        <v>582697.40588833787</v>
      </c>
      <c r="E21" s="3">
        <v>2094664.5986703341</v>
      </c>
      <c r="F21" s="3">
        <v>7503333.690509689</v>
      </c>
      <c r="G21" s="15">
        <v>12504660.465983665</v>
      </c>
      <c r="H21" s="20">
        <f t="shared" si="0"/>
        <v>13.27542330123922</v>
      </c>
      <c r="I21" s="4">
        <f t="shared" si="1"/>
        <v>14.554904002421548</v>
      </c>
      <c r="J21" s="4">
        <f t="shared" si="2"/>
        <v>15.830857971817162</v>
      </c>
      <c r="K21" s="21">
        <f t="shared" si="3"/>
        <v>16.341611970064676</v>
      </c>
      <c r="L21" s="5">
        <f t="shared" si="4"/>
        <v>-0.5114945931472068</v>
      </c>
      <c r="M21" s="5">
        <f t="shared" si="5"/>
        <v>-0.51248297120114472</v>
      </c>
      <c r="N21" s="5">
        <f t="shared" si="6"/>
        <v>-0.45495791602357549</v>
      </c>
      <c r="O21" s="5">
        <f t="shared" si="7"/>
        <v>-0.36101825357168238</v>
      </c>
    </row>
    <row r="22" spans="2:15">
      <c r="B22" s="3">
        <v>18</v>
      </c>
      <c r="C22" s="3" t="s">
        <v>47</v>
      </c>
      <c r="D22" s="14">
        <v>517405.94532871048</v>
      </c>
      <c r="E22" s="3">
        <v>2166658.1276557129</v>
      </c>
      <c r="F22" s="3">
        <v>7731689.1660191398</v>
      </c>
      <c r="G22" s="15">
        <v>9923309.5528309587</v>
      </c>
      <c r="H22" s="20">
        <f t="shared" si="0"/>
        <v>13.156583039446382</v>
      </c>
      <c r="I22" s="4">
        <f t="shared" si="1"/>
        <v>14.588696505108011</v>
      </c>
      <c r="J22" s="4">
        <f t="shared" si="2"/>
        <v>15.860837917521824</v>
      </c>
      <c r="K22" s="21">
        <f t="shared" si="3"/>
        <v>16.110397047898164</v>
      </c>
      <c r="L22" s="5">
        <f t="shared" si="4"/>
        <v>-0.63033485494004537</v>
      </c>
      <c r="M22" s="5">
        <f t="shared" si="5"/>
        <v>-0.47869046851468156</v>
      </c>
      <c r="N22" s="5">
        <f t="shared" si="6"/>
        <v>-0.42497797031891338</v>
      </c>
      <c r="O22" s="5">
        <f t="shared" si="7"/>
        <v>-0.59223317573819401</v>
      </c>
    </row>
    <row r="23" spans="2:15">
      <c r="B23" s="3">
        <v>19</v>
      </c>
      <c r="C23" s="3" t="s">
        <v>48</v>
      </c>
      <c r="D23" s="14">
        <v>381387.91995038412</v>
      </c>
      <c r="E23" s="3">
        <v>1264274.608194978</v>
      </c>
      <c r="F23" s="3">
        <v>4943325.2531988146</v>
      </c>
      <c r="G23" s="15">
        <v>7867623.5788670424</v>
      </c>
      <c r="H23" s="20">
        <f t="shared" si="0"/>
        <v>12.851572298732291</v>
      </c>
      <c r="I23" s="4">
        <f t="shared" si="1"/>
        <v>14.050009083411666</v>
      </c>
      <c r="J23" s="4">
        <f t="shared" si="2"/>
        <v>15.413548790892845</v>
      </c>
      <c r="K23" s="21">
        <f t="shared" si="3"/>
        <v>15.87826661531142</v>
      </c>
      <c r="L23" s="5">
        <f t="shared" si="4"/>
        <v>-0.93534559565413566</v>
      </c>
      <c r="M23" s="5">
        <f t="shared" si="5"/>
        <v>-1.0173778902110264</v>
      </c>
      <c r="N23" s="5">
        <f t="shared" si="6"/>
        <v>-0.87226709694789228</v>
      </c>
      <c r="O23" s="5">
        <f t="shared" si="7"/>
        <v>-0.82436360832493882</v>
      </c>
    </row>
    <row r="24" spans="2:15">
      <c r="B24" s="3">
        <v>20</v>
      </c>
      <c r="C24" s="3" t="s">
        <v>49</v>
      </c>
      <c r="D24" s="14">
        <v>1107014.7111135155</v>
      </c>
      <c r="E24" s="3">
        <v>3634200.9021832445</v>
      </c>
      <c r="F24" s="3">
        <v>15134307.97630449</v>
      </c>
      <c r="G24" s="15">
        <v>21199391.648472492</v>
      </c>
      <c r="H24" s="20">
        <f t="shared" si="0"/>
        <v>13.917177500774574</v>
      </c>
      <c r="I24" s="4">
        <f t="shared" si="1"/>
        <v>15.105899810445163</v>
      </c>
      <c r="J24" s="4">
        <f t="shared" si="2"/>
        <v>16.532474775990199</v>
      </c>
      <c r="K24" s="21">
        <f t="shared" si="3"/>
        <v>16.86948304340374</v>
      </c>
      <c r="L24" s="5">
        <f t="shared" si="4"/>
        <v>0.13025960638814738</v>
      </c>
      <c r="M24" s="5">
        <f t="shared" si="5"/>
        <v>3.8512836822469865E-2</v>
      </c>
      <c r="N24" s="5">
        <f t="shared" si="6"/>
        <v>0.24665888814946157</v>
      </c>
      <c r="O24" s="5">
        <f t="shared" si="7"/>
        <v>0.16685281976738153</v>
      </c>
    </row>
    <row r="25" spans="2:15">
      <c r="B25" s="3">
        <v>21</v>
      </c>
      <c r="C25" s="3" t="s">
        <v>50</v>
      </c>
      <c r="D25" s="14">
        <v>891425.86268948764</v>
      </c>
      <c r="E25" s="3">
        <v>3116627.0786928879</v>
      </c>
      <c r="F25" s="3">
        <v>10396140.600248495</v>
      </c>
      <c r="G25" s="15">
        <v>17069831.352203675</v>
      </c>
      <c r="H25" s="20">
        <f t="shared" si="0"/>
        <v>13.700577552636068</v>
      </c>
      <c r="I25" s="4">
        <f t="shared" si="1"/>
        <v>14.952261910492416</v>
      </c>
      <c r="J25" s="4">
        <f t="shared" si="2"/>
        <v>16.156945199108439</v>
      </c>
      <c r="K25" s="21">
        <f t="shared" si="3"/>
        <v>16.652823214944647</v>
      </c>
      <c r="L25" s="5">
        <f t="shared" si="4"/>
        <v>-8.6340341750359428E-2</v>
      </c>
      <c r="M25" s="5">
        <f t="shared" si="5"/>
        <v>-0.11512506313027693</v>
      </c>
      <c r="N25" s="5">
        <f t="shared" si="6"/>
        <v>-0.12887068873229879</v>
      </c>
      <c r="O25" s="5">
        <f t="shared" si="7"/>
        <v>-4.9807008691711729E-2</v>
      </c>
    </row>
    <row r="26" spans="2:15">
      <c r="B26" s="3">
        <v>22</v>
      </c>
      <c r="C26" s="3" t="s">
        <v>51</v>
      </c>
      <c r="D26" s="14">
        <v>2074555.0365869012</v>
      </c>
      <c r="E26" s="3">
        <v>6976680.6836025799</v>
      </c>
      <c r="F26" s="3">
        <v>25875968.060240835</v>
      </c>
      <c r="G26" s="15">
        <v>39640206.408128873</v>
      </c>
      <c r="H26" s="20">
        <f t="shared" si="0"/>
        <v>14.545257248452264</v>
      </c>
      <c r="I26" s="4">
        <f t="shared" si="1"/>
        <v>15.758083814868526</v>
      </c>
      <c r="J26" s="4">
        <f t="shared" si="2"/>
        <v>17.068825221806126</v>
      </c>
      <c r="K26" s="21">
        <f t="shared" si="3"/>
        <v>17.495354474479328</v>
      </c>
      <c r="L26" s="5">
        <f t="shared" si="4"/>
        <v>0.75833935406583741</v>
      </c>
      <c r="M26" s="5">
        <f t="shared" si="5"/>
        <v>0.69069684124583297</v>
      </c>
      <c r="N26" s="5">
        <f t="shared" si="6"/>
        <v>0.78300933396538852</v>
      </c>
      <c r="O26" s="5">
        <f t="shared" si="7"/>
        <v>0.79272425084296927</v>
      </c>
    </row>
    <row r="27" spans="2:15">
      <c r="B27" s="3">
        <v>23</v>
      </c>
      <c r="C27" s="3" t="s">
        <v>52</v>
      </c>
      <c r="D27" s="14">
        <v>3158607.4708856097</v>
      </c>
      <c r="E27" s="3">
        <v>13874286.723181389</v>
      </c>
      <c r="F27" s="3">
        <v>51868347.324138038</v>
      </c>
      <c r="G27" s="15">
        <v>82061278.099794134</v>
      </c>
      <c r="H27" s="20">
        <f t="shared" si="0"/>
        <v>14.965641814667498</v>
      </c>
      <c r="I27" s="4">
        <f t="shared" si="1"/>
        <v>16.445547808937093</v>
      </c>
      <c r="J27" s="4">
        <f t="shared" si="2"/>
        <v>17.764219283937159</v>
      </c>
      <c r="K27" s="21">
        <f t="shared" si="3"/>
        <v>18.222976820043399</v>
      </c>
      <c r="L27" s="5">
        <f t="shared" si="4"/>
        <v>1.1787239202810706</v>
      </c>
      <c r="M27" s="5">
        <f t="shared" si="5"/>
        <v>1.3781608353144001</v>
      </c>
      <c r="N27" s="5">
        <f t="shared" si="6"/>
        <v>1.4784033960964216</v>
      </c>
      <c r="O27" s="5">
        <f t="shared" si="7"/>
        <v>1.5203465964070411</v>
      </c>
    </row>
    <row r="28" spans="2:15">
      <c r="B28" s="3">
        <v>24</v>
      </c>
      <c r="C28" s="3" t="s">
        <v>53</v>
      </c>
      <c r="D28" s="14">
        <v>1284192.8972304617</v>
      </c>
      <c r="E28" s="3">
        <v>3947128.3979543746</v>
      </c>
      <c r="F28" s="3">
        <v>12326243.957494766</v>
      </c>
      <c r="G28" s="15">
        <v>22677622.942113705</v>
      </c>
      <c r="H28" s="20">
        <f t="shared" si="0"/>
        <v>14.065640983436323</v>
      </c>
      <c r="I28" s="4">
        <f t="shared" si="1"/>
        <v>15.188498884633836</v>
      </c>
      <c r="J28" s="4">
        <f t="shared" si="2"/>
        <v>16.327241202414157</v>
      </c>
      <c r="K28" s="21">
        <f t="shared" si="3"/>
        <v>16.936889222782249</v>
      </c>
      <c r="L28" s="5">
        <f t="shared" si="4"/>
        <v>0.27872308904989573</v>
      </c>
      <c r="M28" s="5">
        <f t="shared" si="5"/>
        <v>0.12111191101114294</v>
      </c>
      <c r="N28" s="5">
        <f t="shared" si="6"/>
        <v>4.1425314573420025E-2</v>
      </c>
      <c r="O28" s="5">
        <f t="shared" si="7"/>
        <v>0.2342589991458901</v>
      </c>
    </row>
    <row r="29" spans="2:15">
      <c r="B29" s="3">
        <v>25</v>
      </c>
      <c r="C29" s="3" t="s">
        <v>54</v>
      </c>
      <c r="D29" s="14">
        <v>469812.57343238918</v>
      </c>
      <c r="E29" s="3">
        <v>2030484.2965553119</v>
      </c>
      <c r="F29" s="3">
        <v>10032711.855466029</v>
      </c>
      <c r="G29" s="15">
        <v>16187401.293512994</v>
      </c>
      <c r="H29" s="20">
        <f t="shared" si="0"/>
        <v>13.060089114221293</v>
      </c>
      <c r="I29" s="4">
        <f t="shared" si="1"/>
        <v>14.523784892296417</v>
      </c>
      <c r="J29" s="4">
        <f t="shared" si="2"/>
        <v>16.121361497816874</v>
      </c>
      <c r="K29" s="21">
        <f t="shared" si="3"/>
        <v>16.599743799707401</v>
      </c>
      <c r="L29" s="5">
        <f t="shared" si="4"/>
        <v>-0.72682878016513364</v>
      </c>
      <c r="M29" s="5">
        <f t="shared" si="5"/>
        <v>-0.54360208132627541</v>
      </c>
      <c r="N29" s="5">
        <f t="shared" si="6"/>
        <v>-0.16445439002386308</v>
      </c>
      <c r="O29" s="5">
        <f t="shared" si="7"/>
        <v>-0.10288642392895753</v>
      </c>
    </row>
    <row r="30" spans="2:15">
      <c r="B30" s="3">
        <v>26</v>
      </c>
      <c r="C30" s="3" t="s">
        <v>55</v>
      </c>
      <c r="D30" s="14">
        <v>1132519.9247370998</v>
      </c>
      <c r="E30" s="3">
        <v>3961067.3577245241</v>
      </c>
      <c r="F30" s="3">
        <v>13845932.636749059</v>
      </c>
      <c r="G30" s="15">
        <v>19659773.787579011</v>
      </c>
      <c r="H30" s="20">
        <f t="shared" si="0"/>
        <v>13.939955729771404</v>
      </c>
      <c r="I30" s="4">
        <f t="shared" si="1"/>
        <v>15.192024081691612</v>
      </c>
      <c r="J30" s="4">
        <f t="shared" si="2"/>
        <v>16.443502075030537</v>
      </c>
      <c r="K30" s="21">
        <f t="shared" si="3"/>
        <v>16.79408516639019</v>
      </c>
      <c r="L30" s="5">
        <f t="shared" si="4"/>
        <v>0.15303783538497662</v>
      </c>
      <c r="M30" s="5">
        <f t="shared" si="5"/>
        <v>0.12463710806891903</v>
      </c>
      <c r="N30" s="5">
        <f t="shared" si="6"/>
        <v>0.15768618718979965</v>
      </c>
      <c r="O30" s="5">
        <f t="shared" si="7"/>
        <v>9.1454942753831148E-2</v>
      </c>
    </row>
    <row r="31" spans="2:15">
      <c r="B31" s="3">
        <v>27</v>
      </c>
      <c r="C31" s="3" t="s">
        <v>56</v>
      </c>
      <c r="D31" s="14">
        <v>4518211.7016575616</v>
      </c>
      <c r="E31" s="3">
        <v>21738327.918333195</v>
      </c>
      <c r="F31" s="3">
        <v>57709230.022005051</v>
      </c>
      <c r="G31" s="15">
        <v>77154891.803518057</v>
      </c>
      <c r="H31" s="20">
        <f t="shared" si="0"/>
        <v>15.323626832295572</v>
      </c>
      <c r="I31" s="4">
        <f t="shared" si="1"/>
        <v>16.89458752401924</v>
      </c>
      <c r="J31" s="4">
        <f t="shared" si="2"/>
        <v>17.870927684404503</v>
      </c>
      <c r="K31" s="21">
        <f t="shared" si="3"/>
        <v>18.161325541160206</v>
      </c>
      <c r="L31" s="5">
        <f t="shared" si="4"/>
        <v>1.536708937909145</v>
      </c>
      <c r="M31" s="5">
        <f t="shared" si="5"/>
        <v>1.8272005503965474</v>
      </c>
      <c r="N31" s="5">
        <f t="shared" si="6"/>
        <v>1.5851117965637656</v>
      </c>
      <c r="O31" s="5">
        <f t="shared" si="7"/>
        <v>1.4586953175238477</v>
      </c>
    </row>
    <row r="32" spans="2:15">
      <c r="B32" s="3">
        <v>28</v>
      </c>
      <c r="C32" s="3" t="s">
        <v>57</v>
      </c>
      <c r="D32" s="14">
        <v>3540515.4419352314</v>
      </c>
      <c r="E32" s="3">
        <v>14237578.613159904</v>
      </c>
      <c r="F32" s="3">
        <v>34079105.606763393</v>
      </c>
      <c r="G32" s="15">
        <v>48177031.363260254</v>
      </c>
      <c r="H32" s="20">
        <f t="shared" si="0"/>
        <v>15.079782879577017</v>
      </c>
      <c r="I32" s="4">
        <f t="shared" si="1"/>
        <v>16.471395408278777</v>
      </c>
      <c r="J32" s="4">
        <f t="shared" si="2"/>
        <v>17.344195015648012</v>
      </c>
      <c r="K32" s="21">
        <f t="shared" si="3"/>
        <v>17.690392937712215</v>
      </c>
      <c r="L32" s="5">
        <f t="shared" si="4"/>
        <v>1.2928649851905902</v>
      </c>
      <c r="M32" s="5">
        <f t="shared" si="5"/>
        <v>1.4040084346560846</v>
      </c>
      <c r="N32" s="5">
        <f t="shared" si="6"/>
        <v>1.0583791278072745</v>
      </c>
      <c r="O32" s="5">
        <f t="shared" si="7"/>
        <v>0.98776271407585625</v>
      </c>
    </row>
    <row r="33" spans="2:15">
      <c r="B33" s="3">
        <v>29</v>
      </c>
      <c r="C33" s="3" t="s">
        <v>58</v>
      </c>
      <c r="D33" s="14">
        <v>377794.18011200899</v>
      </c>
      <c r="E33" s="3">
        <v>1587898.1827482397</v>
      </c>
      <c r="F33" s="3">
        <v>5827659.1587568549</v>
      </c>
      <c r="G33" s="15">
        <v>8776352.3257801756</v>
      </c>
      <c r="H33" s="20">
        <f t="shared" si="0"/>
        <v>12.842104829251191</v>
      </c>
      <c r="I33" s="4">
        <f t="shared" si="1"/>
        <v>14.277921802076378</v>
      </c>
      <c r="J33" s="4">
        <f t="shared" si="2"/>
        <v>15.57812596118908</v>
      </c>
      <c r="K33" s="21">
        <f t="shared" si="3"/>
        <v>15.987571426642312</v>
      </c>
      <c r="L33" s="5">
        <f t="shared" si="4"/>
        <v>-0.94481306513523577</v>
      </c>
      <c r="M33" s="5">
        <f t="shared" si="5"/>
        <v>-0.78946517154631479</v>
      </c>
      <c r="N33" s="5">
        <f t="shared" si="6"/>
        <v>-0.70768992665165698</v>
      </c>
      <c r="O33" s="5">
        <f t="shared" si="7"/>
        <v>-0.71505879699404673</v>
      </c>
    </row>
    <row r="34" spans="2:15">
      <c r="B34" s="3">
        <v>30</v>
      </c>
      <c r="C34" s="3" t="s">
        <v>59</v>
      </c>
      <c r="D34" s="14">
        <v>1455402.1706433799</v>
      </c>
      <c r="E34" s="3">
        <v>4039736.4598026206</v>
      </c>
      <c r="F34" s="3">
        <v>7224275.3034595456</v>
      </c>
      <c r="G34" s="15">
        <v>8436682.8245015778</v>
      </c>
      <c r="H34" s="20">
        <f t="shared" si="0"/>
        <v>14.190792826335112</v>
      </c>
      <c r="I34" s="4">
        <f t="shared" si="1"/>
        <v>15.211690015087463</v>
      </c>
      <c r="J34" s="4">
        <f t="shared" si="2"/>
        <v>15.792957482912545</v>
      </c>
      <c r="K34" s="21">
        <f t="shared" si="3"/>
        <v>15.948099759043174</v>
      </c>
      <c r="L34" s="5">
        <f t="shared" si="4"/>
        <v>0.4038749319486854</v>
      </c>
      <c r="M34" s="5">
        <f t="shared" si="5"/>
        <v>0.14430304146477013</v>
      </c>
      <c r="N34" s="5">
        <f t="shared" si="6"/>
        <v>-0.49285840492819233</v>
      </c>
      <c r="O34" s="5">
        <f t="shared" si="7"/>
        <v>-0.75453046459318429</v>
      </c>
    </row>
    <row r="35" spans="2:15">
      <c r="B35" s="3">
        <v>31</v>
      </c>
      <c r="C35" s="3" t="s">
        <v>60</v>
      </c>
      <c r="D35" s="14">
        <v>349564.49946934974</v>
      </c>
      <c r="E35" s="3">
        <v>864753.21851306874</v>
      </c>
      <c r="F35" s="3">
        <v>3690109.255723862</v>
      </c>
      <c r="G35" s="15">
        <v>5263256.8946070736</v>
      </c>
      <c r="H35" s="20">
        <f t="shared" si="0"/>
        <v>12.764443371467054</v>
      </c>
      <c r="I35" s="4">
        <f t="shared" si="1"/>
        <v>13.670199448692539</v>
      </c>
      <c r="J35" s="4">
        <f t="shared" si="2"/>
        <v>15.121166624175636</v>
      </c>
      <c r="K35" s="21">
        <f t="shared" si="3"/>
        <v>15.476260574584364</v>
      </c>
      <c r="L35" s="5">
        <f t="shared" si="4"/>
        <v>-1.0224745229193726</v>
      </c>
      <c r="M35" s="5">
        <f t="shared" si="5"/>
        <v>-1.3971875249301533</v>
      </c>
      <c r="N35" s="5">
        <f t="shared" si="6"/>
        <v>-1.1646492636651011</v>
      </c>
      <c r="O35" s="5">
        <f t="shared" si="7"/>
        <v>-1.2263696490519944</v>
      </c>
    </row>
    <row r="36" spans="2:15">
      <c r="B36" s="3">
        <v>32</v>
      </c>
      <c r="C36" s="3" t="s">
        <v>61</v>
      </c>
      <c r="D36" s="14">
        <v>393859.97487253224</v>
      </c>
      <c r="E36" s="3">
        <v>1258804.2024229881</v>
      </c>
      <c r="F36" s="3">
        <v>3845665.4048573989</v>
      </c>
      <c r="G36" s="15">
        <v>8122981.9042723961</v>
      </c>
      <c r="H36" s="20">
        <f t="shared" si="0"/>
        <v>12.883750731388217</v>
      </c>
      <c r="I36" s="4">
        <f t="shared" si="1"/>
        <v>14.045672782602619</v>
      </c>
      <c r="J36" s="4">
        <f t="shared" si="2"/>
        <v>15.162457203129293</v>
      </c>
      <c r="K36" s="21">
        <f t="shared" si="3"/>
        <v>15.910207874315775</v>
      </c>
      <c r="L36" s="5">
        <f t="shared" si="4"/>
        <v>-0.90316716299821032</v>
      </c>
      <c r="M36" s="5">
        <f t="shared" si="5"/>
        <v>-1.0217141910200738</v>
      </c>
      <c r="N36" s="5">
        <f t="shared" si="6"/>
        <v>-1.1233586847114445</v>
      </c>
      <c r="O36" s="5">
        <f t="shared" si="7"/>
        <v>-0.79242234932058331</v>
      </c>
    </row>
    <row r="37" spans="2:15">
      <c r="B37" s="3">
        <v>33</v>
      </c>
      <c r="C37" s="3" t="s">
        <v>62</v>
      </c>
      <c r="D37" s="14">
        <v>1101507.6330156561</v>
      </c>
      <c r="E37" s="3">
        <v>4481363.8931220863</v>
      </c>
      <c r="F37" s="3">
        <v>13033196.120357972</v>
      </c>
      <c r="G37" s="15">
        <v>17887695.534706023</v>
      </c>
      <c r="H37" s="20">
        <f t="shared" si="0"/>
        <v>13.912190374856136</v>
      </c>
      <c r="I37" s="4">
        <f t="shared" si="1"/>
        <v>15.315437998487621</v>
      </c>
      <c r="J37" s="4">
        <f t="shared" si="2"/>
        <v>16.383010208382295</v>
      </c>
      <c r="K37" s="21">
        <f t="shared" si="3"/>
        <v>16.699623634147322</v>
      </c>
      <c r="L37" s="5">
        <f t="shared" si="4"/>
        <v>0.12527248046970918</v>
      </c>
      <c r="M37" s="5">
        <f t="shared" si="5"/>
        <v>0.24805102486492814</v>
      </c>
      <c r="N37" s="5">
        <f t="shared" si="6"/>
        <v>9.7194320541557744E-2</v>
      </c>
      <c r="O37" s="5">
        <f t="shared" si="7"/>
        <v>-3.0065894890363154E-3</v>
      </c>
    </row>
    <row r="38" spans="2:15">
      <c r="B38" s="3">
        <v>34</v>
      </c>
      <c r="C38" s="3" t="s">
        <v>63</v>
      </c>
      <c r="D38" s="14">
        <v>1411454.0013236681</v>
      </c>
      <c r="E38" s="3">
        <v>5436449.9862170359</v>
      </c>
      <c r="F38" s="3">
        <v>18041465.373260356</v>
      </c>
      <c r="G38" s="15">
        <v>25857879.648616772</v>
      </c>
      <c r="H38" s="20">
        <f t="shared" si="0"/>
        <v>14.160130937638584</v>
      </c>
      <c r="I38" s="4">
        <f t="shared" si="1"/>
        <v>15.508636829748642</v>
      </c>
      <c r="J38" s="4">
        <f t="shared" si="2"/>
        <v>16.708183298416273</v>
      </c>
      <c r="K38" s="21">
        <f t="shared" si="3"/>
        <v>17.068125934466707</v>
      </c>
      <c r="L38" s="5">
        <f t="shared" si="4"/>
        <v>0.37321304325215721</v>
      </c>
      <c r="M38" s="5">
        <f t="shared" si="5"/>
        <v>0.44124985612594969</v>
      </c>
      <c r="N38" s="5">
        <f t="shared" si="6"/>
        <v>0.42236741057553573</v>
      </c>
      <c r="O38" s="5">
        <f t="shared" si="7"/>
        <v>0.36549571083034849</v>
      </c>
    </row>
    <row r="39" spans="2:15">
      <c r="B39" s="3">
        <v>35</v>
      </c>
      <c r="C39" s="3" t="s">
        <v>64</v>
      </c>
      <c r="D39" s="14">
        <v>1226292.8879002617</v>
      </c>
      <c r="E39" s="3">
        <v>3839041.3236367791</v>
      </c>
      <c r="F39" s="3">
        <v>10530915.044192448</v>
      </c>
      <c r="G39" s="15">
        <v>14416067.494434569</v>
      </c>
      <c r="H39" s="20">
        <f t="shared" si="0"/>
        <v>14.019506264092316</v>
      </c>
      <c r="I39" s="4">
        <f t="shared" si="1"/>
        <v>15.160733238091915</v>
      </c>
      <c r="J39" s="4">
        <f t="shared" si="2"/>
        <v>16.169825779118387</v>
      </c>
      <c r="K39" s="21">
        <f t="shared" si="3"/>
        <v>16.483853940730683</v>
      </c>
      <c r="L39" s="5">
        <f t="shared" si="4"/>
        <v>0.23258836970588881</v>
      </c>
      <c r="M39" s="5">
        <f t="shared" si="5"/>
        <v>9.3346264469222007E-2</v>
      </c>
      <c r="N39" s="5">
        <f t="shared" si="6"/>
        <v>-0.11599010872235027</v>
      </c>
      <c r="O39" s="5">
        <f t="shared" si="7"/>
        <v>-0.21877628290567586</v>
      </c>
    </row>
    <row r="40" spans="2:15">
      <c r="B40" s="3">
        <v>36</v>
      </c>
      <c r="C40" s="3" t="s">
        <v>65</v>
      </c>
      <c r="D40" s="14">
        <v>503847.89547650923</v>
      </c>
      <c r="E40" s="3">
        <v>1348955.189749968</v>
      </c>
      <c r="F40" s="3">
        <v>4179409.8803476323</v>
      </c>
      <c r="G40" s="15">
        <v>7488715.8598807026</v>
      </c>
      <c r="H40" s="20">
        <f t="shared" si="0"/>
        <v>13.130029706814858</v>
      </c>
      <c r="I40" s="4">
        <f t="shared" si="1"/>
        <v>14.114840917254913</v>
      </c>
      <c r="J40" s="4">
        <f t="shared" si="2"/>
        <v>15.245680617584208</v>
      </c>
      <c r="K40" s="21">
        <f t="shared" si="3"/>
        <v>15.828907893515693</v>
      </c>
      <c r="L40" s="5">
        <f t="shared" si="4"/>
        <v>-0.6568881875715693</v>
      </c>
      <c r="M40" s="5">
        <f t="shared" si="5"/>
        <v>-0.95254605636777967</v>
      </c>
      <c r="N40" s="5">
        <f t="shared" si="6"/>
        <v>-1.0401352702565294</v>
      </c>
      <c r="O40" s="5">
        <f t="shared" si="7"/>
        <v>-0.8737223301206658</v>
      </c>
    </row>
    <row r="41" spans="2:15">
      <c r="B41" s="3">
        <v>37</v>
      </c>
      <c r="C41" s="3" t="s">
        <v>66</v>
      </c>
      <c r="D41" s="14">
        <v>532106.84191256925</v>
      </c>
      <c r="E41" s="3">
        <v>1744182.15781161</v>
      </c>
      <c r="F41" s="3">
        <v>5896839.56507539</v>
      </c>
      <c r="G41" s="15">
        <v>8915021.1731187999</v>
      </c>
      <c r="H41" s="20">
        <f t="shared" si="0"/>
        <v>13.184599578822727</v>
      </c>
      <c r="I41" s="4">
        <f t="shared" si="1"/>
        <v>14.371796326283194</v>
      </c>
      <c r="J41" s="4">
        <f t="shared" si="2"/>
        <v>15.589927098418785</v>
      </c>
      <c r="K41" s="21">
        <f t="shared" si="3"/>
        <v>16.003248184275861</v>
      </c>
      <c r="L41" s="5">
        <f t="shared" si="4"/>
        <v>-0.60231831556369997</v>
      </c>
      <c r="M41" s="5">
        <f t="shared" si="5"/>
        <v>-0.6955906473394986</v>
      </c>
      <c r="N41" s="5">
        <f t="shared" si="6"/>
        <v>-0.69588878942195187</v>
      </c>
      <c r="O41" s="5">
        <f t="shared" si="7"/>
        <v>-0.69938203936049703</v>
      </c>
    </row>
    <row r="42" spans="2:15">
      <c r="B42" s="3">
        <v>38</v>
      </c>
      <c r="C42" s="3" t="s">
        <v>67</v>
      </c>
      <c r="D42" s="14">
        <v>938769.97529875103</v>
      </c>
      <c r="E42" s="3">
        <v>3078259.2614910575</v>
      </c>
      <c r="F42" s="3">
        <v>8130588.1357207093</v>
      </c>
      <c r="G42" s="15">
        <v>10968196.700027613</v>
      </c>
      <c r="H42" s="20">
        <f t="shared" si="0"/>
        <v>13.752325760447944</v>
      </c>
      <c r="I42" s="4">
        <f t="shared" si="1"/>
        <v>14.939874820337689</v>
      </c>
      <c r="J42" s="4">
        <f t="shared" si="2"/>
        <v>15.91114382032454</v>
      </c>
      <c r="K42" s="21">
        <f t="shared" si="3"/>
        <v>16.210510434055781</v>
      </c>
      <c r="L42" s="5">
        <f t="shared" si="4"/>
        <v>-3.4592133938483371E-2</v>
      </c>
      <c r="M42" s="5">
        <f t="shared" si="5"/>
        <v>-0.12751215328500365</v>
      </c>
      <c r="N42" s="5">
        <f t="shared" si="6"/>
        <v>-0.37467206751619742</v>
      </c>
      <c r="O42" s="5">
        <f t="shared" si="7"/>
        <v>-0.49211978958057756</v>
      </c>
    </row>
    <row r="43" spans="2:15">
      <c r="B43" s="3">
        <v>39</v>
      </c>
      <c r="C43" s="3" t="s">
        <v>68</v>
      </c>
      <c r="D43" s="14">
        <v>413818.15070443577</v>
      </c>
      <c r="E43" s="3">
        <v>1370242.9461384038</v>
      </c>
      <c r="F43" s="3">
        <v>3727195.9580487283</v>
      </c>
      <c r="G43" s="15">
        <v>5362190.64523107</v>
      </c>
      <c r="H43" s="20">
        <f t="shared" si="0"/>
        <v>12.933181906802934</v>
      </c>
      <c r="I43" s="4">
        <f t="shared" si="1"/>
        <v>14.130498615030419</v>
      </c>
      <c r="J43" s="4">
        <f t="shared" si="2"/>
        <v>15.131166755037025</v>
      </c>
      <c r="K43" s="21">
        <f t="shared" si="3"/>
        <v>15.494883152019364</v>
      </c>
      <c r="L43" s="5">
        <f t="shared" si="4"/>
        <v>-0.85373598758349267</v>
      </c>
      <c r="M43" s="5">
        <f t="shared" si="5"/>
        <v>-0.93688835859227382</v>
      </c>
      <c r="N43" s="5">
        <f t="shared" si="6"/>
        <v>-1.1546491328037121</v>
      </c>
      <c r="O43" s="5">
        <f t="shared" si="7"/>
        <v>-1.2077470716169945</v>
      </c>
    </row>
    <row r="44" spans="2:15">
      <c r="B44" s="3">
        <v>40</v>
      </c>
      <c r="C44" s="3" t="s">
        <v>69</v>
      </c>
      <c r="D44" s="14">
        <v>2222849.4494748972</v>
      </c>
      <c r="E44" s="3">
        <v>8080102.1398970867</v>
      </c>
      <c r="F44" s="3">
        <v>23255332.570154406</v>
      </c>
      <c r="G44" s="15">
        <v>37992771.921149455</v>
      </c>
      <c r="H44" s="20">
        <f t="shared" si="0"/>
        <v>14.614300466620072</v>
      </c>
      <c r="I44" s="4">
        <f t="shared" si="1"/>
        <v>15.904915071493752</v>
      </c>
      <c r="J44" s="4">
        <f t="shared" si="2"/>
        <v>16.962045021555252</v>
      </c>
      <c r="K44" s="21">
        <f t="shared" si="3"/>
        <v>17.452906486996618</v>
      </c>
      <c r="L44" s="5">
        <f t="shared" si="4"/>
        <v>0.82738257223364542</v>
      </c>
      <c r="M44" s="5">
        <f t="shared" si="5"/>
        <v>0.83752809787105953</v>
      </c>
      <c r="N44" s="5">
        <f t="shared" si="6"/>
        <v>0.67622913371451432</v>
      </c>
      <c r="O44" s="5">
        <f t="shared" si="7"/>
        <v>0.75027626336025932</v>
      </c>
    </row>
    <row r="45" spans="2:15">
      <c r="B45" s="3">
        <v>41</v>
      </c>
      <c r="C45" s="3" t="s">
        <v>70</v>
      </c>
      <c r="D45" s="14">
        <v>391191.50754274876</v>
      </c>
      <c r="E45" s="3">
        <v>1280321.9543340374</v>
      </c>
      <c r="F45" s="3">
        <v>5518258.8023301195</v>
      </c>
      <c r="G45" s="15">
        <v>8937344.3384628706</v>
      </c>
      <c r="H45" s="20">
        <f t="shared" si="0"/>
        <v>12.876952508171856</v>
      </c>
      <c r="I45" s="4">
        <f t="shared" si="1"/>
        <v>14.062622131091699</v>
      </c>
      <c r="J45" s="4">
        <f t="shared" si="2"/>
        <v>15.523572934132911</v>
      </c>
      <c r="K45" s="21">
        <f t="shared" si="3"/>
        <v>16.005749049157245</v>
      </c>
      <c r="L45" s="5">
        <f t="shared" si="4"/>
        <v>-0.90996538621457113</v>
      </c>
      <c r="M45" s="5">
        <f t="shared" si="5"/>
        <v>-1.0047648425309941</v>
      </c>
      <c r="N45" s="5">
        <f t="shared" si="6"/>
        <v>-0.76224295370782613</v>
      </c>
      <c r="O45" s="5">
        <f t="shared" si="7"/>
        <v>-0.69688117447911324</v>
      </c>
    </row>
    <row r="46" spans="2:15">
      <c r="B46" s="3">
        <v>42</v>
      </c>
      <c r="C46" s="3" t="s">
        <v>71</v>
      </c>
      <c r="D46" s="14">
        <v>670523.88338219561</v>
      </c>
      <c r="E46" s="3">
        <v>2251318.2269744463</v>
      </c>
      <c r="F46" s="3">
        <v>6937225.3557382496</v>
      </c>
      <c r="G46" s="15">
        <v>10133230.204117771</v>
      </c>
      <c r="H46" s="20">
        <f t="shared" si="0"/>
        <v>13.4158146013263</v>
      </c>
      <c r="I46" s="4">
        <f t="shared" si="1"/>
        <v>14.627026481276019</v>
      </c>
      <c r="J46" s="4">
        <f t="shared" si="2"/>
        <v>15.752412447891134</v>
      </c>
      <c r="K46" s="21">
        <f t="shared" si="3"/>
        <v>16.131330700431331</v>
      </c>
      <c r="L46" s="5">
        <f t="shared" si="4"/>
        <v>-0.37110329306012702</v>
      </c>
      <c r="M46" s="5">
        <f t="shared" si="5"/>
        <v>-0.44036049234667374</v>
      </c>
      <c r="N46" s="5">
        <f t="shared" si="6"/>
        <v>-0.53340343994960371</v>
      </c>
      <c r="O46" s="5">
        <f t="shared" si="7"/>
        <v>-0.57129952320502753</v>
      </c>
    </row>
    <row r="47" spans="2:15">
      <c r="B47" s="3">
        <v>43</v>
      </c>
      <c r="C47" s="3" t="s">
        <v>72</v>
      </c>
      <c r="D47" s="14">
        <v>613442.10456112144</v>
      </c>
      <c r="E47" s="3">
        <v>2122183.261250928</v>
      </c>
      <c r="F47" s="3">
        <v>8718233.0727338586</v>
      </c>
      <c r="G47" s="15">
        <v>13725045.442069048</v>
      </c>
      <c r="H47" s="20">
        <f t="shared" si="0"/>
        <v>13.326841169586533</v>
      </c>
      <c r="I47" s="4">
        <f t="shared" si="1"/>
        <v>14.567955956939256</v>
      </c>
      <c r="J47" s="4">
        <f t="shared" si="2"/>
        <v>15.980927146079438</v>
      </c>
      <c r="K47" s="21">
        <f t="shared" si="3"/>
        <v>16.434732856251951</v>
      </c>
      <c r="L47" s="5">
        <f t="shared" si="4"/>
        <v>-0.46007672479989381</v>
      </c>
      <c r="M47" s="5">
        <f t="shared" si="5"/>
        <v>-0.49943101668343637</v>
      </c>
      <c r="N47" s="5">
        <f t="shared" si="6"/>
        <v>-0.30488874176129954</v>
      </c>
      <c r="O47" s="5">
        <f t="shared" si="7"/>
        <v>-0.26789736738440695</v>
      </c>
    </row>
    <row r="48" spans="2:15">
      <c r="B48" s="3">
        <v>44</v>
      </c>
      <c r="C48" s="3" t="s">
        <v>73</v>
      </c>
      <c r="D48" s="14">
        <v>692138.68743690581</v>
      </c>
      <c r="E48" s="3">
        <v>2190299.1856317176</v>
      </c>
      <c r="F48" s="3">
        <v>7008006.2155288011</v>
      </c>
      <c r="G48" s="15">
        <v>11983111.913166953</v>
      </c>
      <c r="H48" s="20">
        <f t="shared" si="0"/>
        <v>13.44754162989058</v>
      </c>
      <c r="I48" s="4">
        <f t="shared" si="1"/>
        <v>14.599548706905487</v>
      </c>
      <c r="J48" s="4">
        <f t="shared" si="2"/>
        <v>15.762563798517036</v>
      </c>
      <c r="K48" s="21">
        <f t="shared" si="3"/>
        <v>16.299008875949003</v>
      </c>
      <c r="L48" s="5">
        <f t="shared" si="4"/>
        <v>-0.33937626449584712</v>
      </c>
      <c r="M48" s="5">
        <f t="shared" si="5"/>
        <v>-0.46783826671720519</v>
      </c>
      <c r="N48" s="5">
        <f t="shared" si="6"/>
        <v>-0.5232520893237016</v>
      </c>
      <c r="O48" s="5">
        <f t="shared" si="7"/>
        <v>-0.40362134768735558</v>
      </c>
    </row>
    <row r="49" spans="2:15">
      <c r="B49" s="3">
        <v>45</v>
      </c>
      <c r="C49" s="3" t="s">
        <v>74</v>
      </c>
      <c r="D49" s="14">
        <v>543603.97318792669</v>
      </c>
      <c r="E49" s="3">
        <v>1830892.8519171218</v>
      </c>
      <c r="F49" s="3">
        <v>5045384.5755623812</v>
      </c>
      <c r="G49" s="15">
        <v>8883786.0972112752</v>
      </c>
      <c r="H49" s="20">
        <f t="shared" si="0"/>
        <v>13.205976270260978</v>
      </c>
      <c r="I49" s="4">
        <f t="shared" si="1"/>
        <v>14.420314303056925</v>
      </c>
      <c r="J49" s="4">
        <f t="shared" si="2"/>
        <v>15.433984437915576</v>
      </c>
      <c r="K49" s="21">
        <f t="shared" si="3"/>
        <v>15.999738386400342</v>
      </c>
      <c r="L49" s="5">
        <f t="shared" si="4"/>
        <v>-0.58094162412544925</v>
      </c>
      <c r="M49" s="5">
        <f t="shared" si="5"/>
        <v>-0.64707267056576789</v>
      </c>
      <c r="N49" s="5">
        <f t="shared" si="6"/>
        <v>-0.85183144992516091</v>
      </c>
      <c r="O49" s="5">
        <f t="shared" si="7"/>
        <v>-0.70289183723601667</v>
      </c>
    </row>
    <row r="50" spans="2:15">
      <c r="B50" s="3">
        <v>46</v>
      </c>
      <c r="C50" s="3" t="s">
        <v>75</v>
      </c>
      <c r="D50" s="14">
        <v>704777.32563097426</v>
      </c>
      <c r="E50" s="3">
        <v>2263623.5274941954</v>
      </c>
      <c r="F50" s="3">
        <v>8728566.0019585602</v>
      </c>
      <c r="G50" s="15">
        <v>12534070.029677194</v>
      </c>
      <c r="H50" s="20">
        <f t="shared" si="0"/>
        <v>13.465637181734404</v>
      </c>
      <c r="I50" s="4">
        <f t="shared" si="1"/>
        <v>14.632477418035593</v>
      </c>
      <c r="J50" s="4">
        <f t="shared" si="2"/>
        <v>15.982111653379443</v>
      </c>
      <c r="K50" s="21">
        <f t="shared" si="3"/>
        <v>16.343961096928204</v>
      </c>
      <c r="L50" s="5">
        <f t="shared" si="4"/>
        <v>-0.32128071265202252</v>
      </c>
      <c r="M50" s="5">
        <f t="shared" si="5"/>
        <v>-0.43490955558709921</v>
      </c>
      <c r="N50" s="5">
        <f t="shared" si="6"/>
        <v>-0.30370423446129458</v>
      </c>
      <c r="O50" s="5">
        <f t="shared" si="7"/>
        <v>-0.3586691267081541</v>
      </c>
    </row>
    <row r="51" spans="2:15">
      <c r="B51" s="3">
        <v>47</v>
      </c>
      <c r="C51" s="3" t="s">
        <v>76</v>
      </c>
      <c r="D51" s="14" t="s">
        <v>7</v>
      </c>
      <c r="E51" s="3" t="s">
        <v>8</v>
      </c>
      <c r="F51" s="3">
        <v>5877745.1266240785</v>
      </c>
      <c r="G51" s="15">
        <v>11468505.338194799</v>
      </c>
      <c r="H51" s="14" t="s">
        <v>8</v>
      </c>
      <c r="I51" s="3" t="s">
        <v>7</v>
      </c>
      <c r="J51" s="4">
        <f>LN(F51)</f>
        <v>15.586683764460181</v>
      </c>
      <c r="K51" s="21">
        <f>LN(G51)</f>
        <v>16.255115170082124</v>
      </c>
      <c r="L51" s="3" t="s">
        <v>8</v>
      </c>
      <c r="M51" s="3" t="s">
        <v>7</v>
      </c>
      <c r="N51" s="5">
        <f>J51-J$52</f>
        <v>-0.69913212338055608</v>
      </c>
      <c r="O51" s="5">
        <f>K51-K$52</f>
        <v>-0.44751505355423404</v>
      </c>
    </row>
    <row r="52" spans="2:15">
      <c r="B52" s="10">
        <v>0</v>
      </c>
      <c r="C52" s="10" t="s">
        <v>77</v>
      </c>
      <c r="D52" s="16" t="s">
        <v>7</v>
      </c>
      <c r="E52" s="10" t="s">
        <v>7</v>
      </c>
      <c r="F52" s="10" t="s">
        <v>7</v>
      </c>
      <c r="G52" s="17" t="s">
        <v>7</v>
      </c>
      <c r="H52" s="22">
        <f>AVERAGE(H5:H50)</f>
        <v>13.786917894386427</v>
      </c>
      <c r="I52" s="11">
        <f>AVERAGE(I5:I50)</f>
        <v>15.067386973622693</v>
      </c>
      <c r="J52" s="11">
        <f>AVERAGE(J5:J51)</f>
        <v>16.285815887840737</v>
      </c>
      <c r="K52" s="23">
        <f>AVERAGE(K5:K51)</f>
        <v>16.702630223636358</v>
      </c>
      <c r="L52" s="10" t="s">
        <v>7</v>
      </c>
      <c r="M52" s="10" t="s">
        <v>7</v>
      </c>
      <c r="N52" s="10" t="s">
        <v>7</v>
      </c>
      <c r="O52" s="10" t="s">
        <v>8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W52"/>
  <sheetViews>
    <sheetView workbookViewId="0">
      <selection activeCell="D3" sqref="D3"/>
    </sheetView>
  </sheetViews>
  <sheetFormatPr defaultColWidth="9.33203125" defaultRowHeight="10.5"/>
  <cols>
    <col min="1" max="1" width="9.33203125" style="1"/>
    <col min="2" max="2" width="4.5" style="1" bestFit="1" customWidth="1"/>
    <col min="3" max="3" width="9.33203125" style="1"/>
    <col min="4" max="7" width="11.83203125" style="1" customWidth="1"/>
    <col min="8" max="15" width="9.33203125" style="1"/>
    <col min="16" max="23" width="11.83203125" style="1" customWidth="1"/>
    <col min="24" max="16384" width="9.33203125" style="1"/>
  </cols>
  <sheetData>
    <row r="3" spans="2:23">
      <c r="B3" s="7"/>
      <c r="C3" s="7"/>
      <c r="D3" s="49" t="s">
        <v>80</v>
      </c>
      <c r="E3" s="7"/>
      <c r="F3" s="7"/>
      <c r="G3" s="7"/>
      <c r="H3" s="49" t="s">
        <v>99</v>
      </c>
      <c r="I3" s="7"/>
      <c r="J3" s="7"/>
      <c r="K3" s="7"/>
      <c r="L3" s="49" t="s">
        <v>95</v>
      </c>
      <c r="M3" s="7"/>
      <c r="N3" s="7"/>
      <c r="O3" s="7"/>
      <c r="P3" s="49" t="s">
        <v>81</v>
      </c>
      <c r="T3" s="49" t="s">
        <v>82</v>
      </c>
    </row>
    <row r="4" spans="2:23">
      <c r="B4" s="10"/>
      <c r="C4" s="10"/>
      <c r="D4" s="16">
        <v>1955</v>
      </c>
      <c r="E4" s="10">
        <v>1970</v>
      </c>
      <c r="F4" s="10">
        <v>1990</v>
      </c>
      <c r="G4" s="17">
        <v>2008</v>
      </c>
      <c r="H4" s="10">
        <v>1955</v>
      </c>
      <c r="I4" s="10">
        <v>1970</v>
      </c>
      <c r="J4" s="10">
        <v>1990</v>
      </c>
      <c r="K4" s="10">
        <v>2008</v>
      </c>
      <c r="L4" s="16">
        <v>1955</v>
      </c>
      <c r="M4" s="10">
        <v>1970</v>
      </c>
      <c r="N4" s="10">
        <v>1990</v>
      </c>
      <c r="O4" s="10">
        <v>2008</v>
      </c>
      <c r="P4" s="16">
        <v>1955</v>
      </c>
      <c r="Q4" s="10">
        <v>1970</v>
      </c>
      <c r="R4" s="10">
        <v>1990</v>
      </c>
      <c r="S4" s="17">
        <v>2008</v>
      </c>
      <c r="T4" s="16">
        <v>1955</v>
      </c>
      <c r="U4" s="10">
        <v>1970</v>
      </c>
      <c r="V4" s="10">
        <v>1990</v>
      </c>
      <c r="W4" s="10">
        <v>2008</v>
      </c>
    </row>
    <row r="5" spans="2:23">
      <c r="B5" s="6">
        <v>1</v>
      </c>
      <c r="C5" s="6" t="s">
        <v>30</v>
      </c>
      <c r="D5" s="12">
        <f>P5*T5/1000</f>
        <v>4494190.7248675972</v>
      </c>
      <c r="E5" s="6">
        <f>Q5*U5/1000</f>
        <v>5723051.7530345926</v>
      </c>
      <c r="F5" s="6">
        <f>R5*V5/1000</f>
        <v>5817329.4440479046</v>
      </c>
      <c r="G5" s="13">
        <f>S5*W5/1000</f>
        <v>4635207.6306777149</v>
      </c>
      <c r="H5" s="18">
        <f t="shared" ref="H5:H50" si="0">LN(D5)</f>
        <v>15.318296170717296</v>
      </c>
      <c r="I5" s="8">
        <f t="shared" ref="I5:I50" si="1">LN(E5)</f>
        <v>15.560012744340845</v>
      </c>
      <c r="J5" s="8">
        <f t="shared" ref="J5:J50" si="2">LN(F5)</f>
        <v>15.576351855988872</v>
      </c>
      <c r="K5" s="19">
        <f t="shared" ref="K5:K50" si="3">LN(G5)</f>
        <v>15.349191552241491</v>
      </c>
      <c r="L5" s="9">
        <f t="shared" ref="L5:L50" si="4">H5-H$52</f>
        <v>0.9724422891748965</v>
      </c>
      <c r="M5" s="9">
        <f t="shared" ref="M5:M50" si="5">I5-I$52</f>
        <v>1.0918359758936216</v>
      </c>
      <c r="N5" s="9">
        <f t="shared" ref="N5:N50" si="6">J5-J$52</f>
        <v>1.0629983380135624</v>
      </c>
      <c r="O5" s="9">
        <f t="shared" ref="O5:O50" si="7">K5-K$52</f>
        <v>0.9680181019727474</v>
      </c>
      <c r="P5" s="12">
        <v>2033966.5301147986</v>
      </c>
      <c r="Q5" s="6">
        <v>2571092.4415708636</v>
      </c>
      <c r="R5" s="6">
        <v>2837014.743392712</v>
      </c>
      <c r="S5" s="13">
        <v>2697216.5909723775</v>
      </c>
      <c r="T5" s="12">
        <v>2209.5696553148009</v>
      </c>
      <c r="U5" s="6">
        <v>2225.922203535386</v>
      </c>
      <c r="V5" s="6">
        <v>2050.5108257178504</v>
      </c>
      <c r="W5" s="6">
        <v>1718.5151708586629</v>
      </c>
    </row>
    <row r="6" spans="2:23">
      <c r="B6" s="3">
        <v>2</v>
      </c>
      <c r="C6" s="3" t="s">
        <v>31</v>
      </c>
      <c r="D6" s="14">
        <f t="shared" ref="D6:G51" si="8">P6*T6/1000</f>
        <v>1453143.0739798443</v>
      </c>
      <c r="E6" s="3">
        <f t="shared" si="8"/>
        <v>1511965.5345621547</v>
      </c>
      <c r="F6" s="3">
        <f t="shared" si="8"/>
        <v>1486891.0059953646</v>
      </c>
      <c r="G6" s="15">
        <f t="shared" si="8"/>
        <v>1284295.0428777391</v>
      </c>
      <c r="H6" s="20">
        <f t="shared" si="0"/>
        <v>14.189239405688141</v>
      </c>
      <c r="I6" s="4">
        <f t="shared" si="1"/>
        <v>14.228921040860065</v>
      </c>
      <c r="J6" s="4">
        <f t="shared" si="2"/>
        <v>14.212197924837486</v>
      </c>
      <c r="K6" s="21">
        <f t="shared" si="3"/>
        <v>14.065720521008398</v>
      </c>
      <c r="L6" s="5">
        <f t="shared" si="4"/>
        <v>-0.15661447585425847</v>
      </c>
      <c r="M6" s="5">
        <f t="shared" si="5"/>
        <v>-0.23925572758715852</v>
      </c>
      <c r="N6" s="5">
        <f t="shared" si="6"/>
        <v>-0.30115559313782292</v>
      </c>
      <c r="O6" s="5">
        <f t="shared" si="7"/>
        <v>-0.31545292926034563</v>
      </c>
      <c r="P6" s="14">
        <v>638753.60274451599</v>
      </c>
      <c r="Q6" s="3">
        <v>729223.66134093865</v>
      </c>
      <c r="R6" s="3">
        <v>760713.06541184452</v>
      </c>
      <c r="S6" s="15">
        <v>705483.10721120914</v>
      </c>
      <c r="T6" s="14">
        <v>2274.9665406757194</v>
      </c>
      <c r="U6" s="3">
        <v>2073.3906683470268</v>
      </c>
      <c r="V6" s="3">
        <v>1954.6016410147663</v>
      </c>
      <c r="W6" s="3">
        <v>1820.4476191564484</v>
      </c>
    </row>
    <row r="7" spans="2:23">
      <c r="B7" s="3">
        <v>3</v>
      </c>
      <c r="C7" s="3" t="s">
        <v>32</v>
      </c>
      <c r="D7" s="14">
        <f t="shared" si="8"/>
        <v>1522333.6065896177</v>
      </c>
      <c r="E7" s="3">
        <f t="shared" si="8"/>
        <v>1504559.9116689418</v>
      </c>
      <c r="F7" s="3">
        <f t="shared" si="8"/>
        <v>1559172.8922740577</v>
      </c>
      <c r="G7" s="15">
        <f t="shared" si="8"/>
        <v>1249575.1808822616</v>
      </c>
      <c r="H7" s="20">
        <f t="shared" si="0"/>
        <v>14.235754982997335</v>
      </c>
      <c r="I7" s="4">
        <f t="shared" si="1"/>
        <v>14.224010995907062</v>
      </c>
      <c r="J7" s="4">
        <f t="shared" si="2"/>
        <v>14.259666041361232</v>
      </c>
      <c r="K7" s="21">
        <f t="shared" si="3"/>
        <v>14.038314196220394</v>
      </c>
      <c r="L7" s="5">
        <f t="shared" si="4"/>
        <v>-0.11009889854506483</v>
      </c>
      <c r="M7" s="5">
        <f t="shared" si="5"/>
        <v>-0.24416577254016225</v>
      </c>
      <c r="N7" s="5">
        <f t="shared" si="6"/>
        <v>-0.25368747661407731</v>
      </c>
      <c r="O7" s="5">
        <f t="shared" si="7"/>
        <v>-0.34285925404834927</v>
      </c>
      <c r="P7" s="14">
        <v>691437.05620151351</v>
      </c>
      <c r="Q7" s="3">
        <v>738458.84296318865</v>
      </c>
      <c r="R7" s="3">
        <v>784177.41258629994</v>
      </c>
      <c r="S7" s="15">
        <v>701364.48676908924</v>
      </c>
      <c r="T7" s="14">
        <v>2201.6951404842648</v>
      </c>
      <c r="U7" s="3">
        <v>2037.4323173267794</v>
      </c>
      <c r="V7" s="3">
        <v>1988.2910005425185</v>
      </c>
      <c r="W7" s="3">
        <v>1781.6345202172463</v>
      </c>
    </row>
    <row r="8" spans="2:23">
      <c r="B8" s="3">
        <v>4</v>
      </c>
      <c r="C8" s="3" t="s">
        <v>33</v>
      </c>
      <c r="D8" s="14">
        <f t="shared" si="8"/>
        <v>1675617.683720625</v>
      </c>
      <c r="E8" s="3">
        <f t="shared" si="8"/>
        <v>1928901.9304088627</v>
      </c>
      <c r="F8" s="3">
        <f t="shared" si="8"/>
        <v>2311060.6016477034</v>
      </c>
      <c r="G8" s="15">
        <f t="shared" si="8"/>
        <v>2153896.3305787789</v>
      </c>
      <c r="H8" s="20">
        <f t="shared" si="0"/>
        <v>14.331692421664059</v>
      </c>
      <c r="I8" s="4">
        <f t="shared" si="1"/>
        <v>14.472461450994071</v>
      </c>
      <c r="J8" s="4">
        <f t="shared" si="2"/>
        <v>14.65321711204022</v>
      </c>
      <c r="K8" s="21">
        <f t="shared" si="3"/>
        <v>14.582789006746733</v>
      </c>
      <c r="L8" s="5">
        <f t="shared" si="4"/>
        <v>-1.4161459878341276E-2</v>
      </c>
      <c r="M8" s="5">
        <f t="shared" si="5"/>
        <v>4.2846825468476624E-3</v>
      </c>
      <c r="N8" s="5">
        <f t="shared" si="6"/>
        <v>0.13986359406491111</v>
      </c>
      <c r="O8" s="5">
        <f t="shared" si="7"/>
        <v>0.20161555647798934</v>
      </c>
      <c r="P8" s="14">
        <v>743418.54177993711</v>
      </c>
      <c r="Q8" s="3">
        <v>926758.89956150262</v>
      </c>
      <c r="R8" s="3">
        <v>1151013.3153055795</v>
      </c>
      <c r="S8" s="15">
        <v>1145116.2756666683</v>
      </c>
      <c r="T8" s="14">
        <v>2253.9358242380677</v>
      </c>
      <c r="U8" s="3">
        <v>2081.3416858705382</v>
      </c>
      <c r="V8" s="3">
        <v>2007.8487111455754</v>
      </c>
      <c r="W8" s="3">
        <v>1880.9411553641703</v>
      </c>
    </row>
    <row r="9" spans="2:23">
      <c r="B9" s="3">
        <v>5</v>
      </c>
      <c r="C9" s="3" t="s">
        <v>34</v>
      </c>
      <c r="D9" s="14">
        <f t="shared" si="8"/>
        <v>1373278.1018656064</v>
      </c>
      <c r="E9" s="3">
        <f t="shared" si="8"/>
        <v>1374539.8493509633</v>
      </c>
      <c r="F9" s="3">
        <f t="shared" si="8"/>
        <v>1289908.4436438533</v>
      </c>
      <c r="G9" s="15">
        <f t="shared" si="8"/>
        <v>995895.71837088116</v>
      </c>
      <c r="H9" s="20">
        <f t="shared" si="0"/>
        <v>14.13271121476072</v>
      </c>
      <c r="I9" s="4">
        <f t="shared" si="1"/>
        <v>14.133629578055841</v>
      </c>
      <c r="J9" s="4">
        <f t="shared" si="2"/>
        <v>14.070081799899594</v>
      </c>
      <c r="K9" s="21">
        <f t="shared" si="3"/>
        <v>13.811397830654421</v>
      </c>
      <c r="L9" s="5">
        <f t="shared" si="4"/>
        <v>-0.21314266678168003</v>
      </c>
      <c r="M9" s="5">
        <f t="shared" si="5"/>
        <v>-0.33454719039138325</v>
      </c>
      <c r="N9" s="5">
        <f t="shared" si="6"/>
        <v>-0.44327171807571553</v>
      </c>
      <c r="O9" s="5">
        <f t="shared" si="7"/>
        <v>-0.56977561961432244</v>
      </c>
      <c r="P9" s="14">
        <v>626743.73243605369</v>
      </c>
      <c r="Q9" s="3">
        <v>666715.81191557948</v>
      </c>
      <c r="R9" s="3">
        <v>647043.36916675535</v>
      </c>
      <c r="S9" s="15">
        <v>552737.70757382398</v>
      </c>
      <c r="T9" s="14">
        <v>2191.1317669311056</v>
      </c>
      <c r="U9" s="3">
        <v>2061.65779299833</v>
      </c>
      <c r="V9" s="3">
        <v>1993.5424812481454</v>
      </c>
      <c r="W9" s="3">
        <v>1801.7510018309522</v>
      </c>
    </row>
    <row r="10" spans="2:23">
      <c r="B10" s="3">
        <v>6</v>
      </c>
      <c r="C10" s="3" t="s">
        <v>35</v>
      </c>
      <c r="D10" s="14">
        <f t="shared" si="8"/>
        <v>1487193.5529075235</v>
      </c>
      <c r="E10" s="3">
        <f t="shared" si="8"/>
        <v>1389686.0202593051</v>
      </c>
      <c r="F10" s="3">
        <f t="shared" si="8"/>
        <v>1418968.2505990418</v>
      </c>
      <c r="G10" s="15">
        <f t="shared" si="8"/>
        <v>1141639.3513623541</v>
      </c>
      <c r="H10" s="20">
        <f t="shared" si="0"/>
        <v>14.212401380325861</v>
      </c>
      <c r="I10" s="4">
        <f t="shared" si="1"/>
        <v>14.144588394885545</v>
      </c>
      <c r="J10" s="4">
        <f t="shared" si="2"/>
        <v>14.165440581402114</v>
      </c>
      <c r="K10" s="21">
        <f t="shared" si="3"/>
        <v>13.94797581491013</v>
      </c>
      <c r="L10" s="5">
        <f t="shared" si="4"/>
        <v>-0.13345250121653862</v>
      </c>
      <c r="M10" s="5">
        <f t="shared" si="5"/>
        <v>-0.32358837356167847</v>
      </c>
      <c r="N10" s="5">
        <f t="shared" si="6"/>
        <v>-0.347912936573195</v>
      </c>
      <c r="O10" s="5">
        <f t="shared" si="7"/>
        <v>-0.43319763535861355</v>
      </c>
      <c r="P10" s="14">
        <v>656882.086109036</v>
      </c>
      <c r="Q10" s="3">
        <v>680255.43578492722</v>
      </c>
      <c r="R10" s="3">
        <v>691825.65581704397</v>
      </c>
      <c r="S10" s="15">
        <v>630993.40803715109</v>
      </c>
      <c r="T10" s="14">
        <v>2264.0190444479008</v>
      </c>
      <c r="U10" s="3">
        <v>2042.8885197452137</v>
      </c>
      <c r="V10" s="3">
        <v>2051.048900352278</v>
      </c>
      <c r="W10" s="3">
        <v>1809.273023808099</v>
      </c>
    </row>
    <row r="11" spans="2:23">
      <c r="B11" s="3">
        <v>7</v>
      </c>
      <c r="C11" s="3" t="s">
        <v>36</v>
      </c>
      <c r="D11" s="14">
        <f t="shared" si="8"/>
        <v>2139967.2098356821</v>
      </c>
      <c r="E11" s="3">
        <f t="shared" si="8"/>
        <v>2118458.7761742868</v>
      </c>
      <c r="F11" s="3">
        <f t="shared" si="8"/>
        <v>2236816.7733933488</v>
      </c>
      <c r="G11" s="15">
        <f t="shared" si="8"/>
        <v>1894521.5165678593</v>
      </c>
      <c r="H11" s="20">
        <f t="shared" si="0"/>
        <v>14.576301064373952</v>
      </c>
      <c r="I11" s="4">
        <f t="shared" si="1"/>
        <v>14.566199389890476</v>
      </c>
      <c r="J11" s="4">
        <f t="shared" si="2"/>
        <v>14.620564329828163</v>
      </c>
      <c r="K11" s="21">
        <f t="shared" si="3"/>
        <v>14.454476866762342</v>
      </c>
      <c r="L11" s="5">
        <f t="shared" si="4"/>
        <v>0.23044718283155241</v>
      </c>
      <c r="M11" s="5">
        <f t="shared" si="5"/>
        <v>9.8022621443252689E-2</v>
      </c>
      <c r="N11" s="5">
        <f t="shared" si="6"/>
        <v>0.10721081185285364</v>
      </c>
      <c r="O11" s="5">
        <f t="shared" si="7"/>
        <v>7.330341649359795E-2</v>
      </c>
      <c r="P11" s="14">
        <v>957102.00887946109</v>
      </c>
      <c r="Q11" s="3">
        <v>1033631.176314483</v>
      </c>
      <c r="R11" s="3">
        <v>1122555.8458584186</v>
      </c>
      <c r="S11" s="15">
        <v>1032638.5356442411</v>
      </c>
      <c r="T11" s="14">
        <v>2235.8820585290327</v>
      </c>
      <c r="U11" s="3">
        <v>2049.5306495377458</v>
      </c>
      <c r="V11" s="3">
        <v>1992.6106853800709</v>
      </c>
      <c r="W11" s="3">
        <v>1834.6415044310813</v>
      </c>
    </row>
    <row r="12" spans="2:23">
      <c r="B12" s="3">
        <v>8</v>
      </c>
      <c r="C12" s="3" t="s">
        <v>37</v>
      </c>
      <c r="D12" s="14">
        <f t="shared" si="8"/>
        <v>2196029.1694041067</v>
      </c>
      <c r="E12" s="3">
        <f t="shared" si="8"/>
        <v>2349830.7527826191</v>
      </c>
      <c r="F12" s="3">
        <f t="shared" si="8"/>
        <v>2869498.5885218466</v>
      </c>
      <c r="G12" s="15">
        <f t="shared" si="8"/>
        <v>2553767.693311295</v>
      </c>
      <c r="H12" s="20">
        <f t="shared" si="0"/>
        <v>14.602161364494245</v>
      </c>
      <c r="I12" s="4">
        <f t="shared" si="1"/>
        <v>14.669853863434268</v>
      </c>
      <c r="J12" s="4">
        <f t="shared" si="2"/>
        <v>14.869647864640504</v>
      </c>
      <c r="K12" s="21">
        <f t="shared" si="3"/>
        <v>14.753080353454646</v>
      </c>
      <c r="L12" s="5">
        <f t="shared" si="4"/>
        <v>0.25630748295184524</v>
      </c>
      <c r="M12" s="5">
        <f t="shared" si="5"/>
        <v>0.20167709498704411</v>
      </c>
      <c r="N12" s="5">
        <f t="shared" si="6"/>
        <v>0.35629434666519444</v>
      </c>
      <c r="O12" s="5">
        <f t="shared" si="7"/>
        <v>0.37190690318590214</v>
      </c>
      <c r="P12" s="14">
        <v>988245.38966737781</v>
      </c>
      <c r="Q12" s="3">
        <v>1131225.7770453542</v>
      </c>
      <c r="R12" s="3">
        <v>1433828.5884572205</v>
      </c>
      <c r="S12" s="15">
        <v>1459460.1021307174</v>
      </c>
      <c r="T12" s="14">
        <v>2222.1496729099267</v>
      </c>
      <c r="U12" s="3">
        <v>2077.2429345803416</v>
      </c>
      <c r="V12" s="3">
        <v>2001.2842620256213</v>
      </c>
      <c r="W12" s="3">
        <v>1749.8030193377394</v>
      </c>
    </row>
    <row r="13" spans="2:23">
      <c r="B13" s="3">
        <v>9</v>
      </c>
      <c r="C13" s="3" t="s">
        <v>38</v>
      </c>
      <c r="D13" s="14">
        <f t="shared" si="8"/>
        <v>1650676.026936233</v>
      </c>
      <c r="E13" s="3">
        <f t="shared" si="8"/>
        <v>1791085.4410096689</v>
      </c>
      <c r="F13" s="3">
        <f t="shared" si="8"/>
        <v>2140653.2674688664</v>
      </c>
      <c r="G13" s="15">
        <f t="shared" si="8"/>
        <v>1921776.805857643</v>
      </c>
      <c r="H13" s="20">
        <f t="shared" si="0"/>
        <v>14.316695475261877</v>
      </c>
      <c r="I13" s="4">
        <f t="shared" si="1"/>
        <v>14.398332385661341</v>
      </c>
      <c r="J13" s="4">
        <f t="shared" si="2"/>
        <v>14.576621605586469</v>
      </c>
      <c r="K13" s="21">
        <f t="shared" si="3"/>
        <v>14.468760735784654</v>
      </c>
      <c r="L13" s="5">
        <f t="shared" si="4"/>
        <v>-2.9158406280522797E-2</v>
      </c>
      <c r="M13" s="5">
        <f t="shared" si="5"/>
        <v>-6.9844382785882786E-2</v>
      </c>
      <c r="N13" s="5">
        <f t="shared" si="6"/>
        <v>6.3268087611159984E-2</v>
      </c>
      <c r="O13" s="5">
        <f t="shared" si="7"/>
        <v>8.7587285515910551E-2</v>
      </c>
      <c r="P13" s="14">
        <v>721319.79197223729</v>
      </c>
      <c r="Q13" s="3">
        <v>850948.23667473637</v>
      </c>
      <c r="R13" s="3">
        <v>1043355.811278363</v>
      </c>
      <c r="S13" s="15">
        <v>1062276.0952170028</v>
      </c>
      <c r="T13" s="14">
        <v>2288.4108342888303</v>
      </c>
      <c r="U13" s="3">
        <v>2104.8112726676786</v>
      </c>
      <c r="V13" s="3">
        <v>2051.7001432579832</v>
      </c>
      <c r="W13" s="3">
        <v>1809.1123527213147</v>
      </c>
    </row>
    <row r="14" spans="2:23">
      <c r="B14" s="3">
        <v>10</v>
      </c>
      <c r="C14" s="3" t="s">
        <v>39</v>
      </c>
      <c r="D14" s="14">
        <f t="shared" si="8"/>
        <v>1743308.9534091777</v>
      </c>
      <c r="E14" s="3">
        <f t="shared" si="8"/>
        <v>1946466.1205755062</v>
      </c>
      <c r="F14" s="3">
        <f t="shared" si="8"/>
        <v>2190776.08811785</v>
      </c>
      <c r="G14" s="15">
        <f t="shared" si="8"/>
        <v>1898270.8433592205</v>
      </c>
      <c r="H14" s="20">
        <f t="shared" si="0"/>
        <v>14.371295562615082</v>
      </c>
      <c r="I14" s="4">
        <f t="shared" si="1"/>
        <v>14.481526040577041</v>
      </c>
      <c r="J14" s="4">
        <f t="shared" si="2"/>
        <v>14.599766417151587</v>
      </c>
      <c r="K14" s="21">
        <f t="shared" si="3"/>
        <v>14.456453947317698</v>
      </c>
      <c r="L14" s="5">
        <f t="shared" si="4"/>
        <v>2.5441681072681632E-2</v>
      </c>
      <c r="M14" s="5">
        <f t="shared" si="5"/>
        <v>1.334927212981718E-2</v>
      </c>
      <c r="N14" s="5">
        <f t="shared" si="6"/>
        <v>8.6412899176277591E-2</v>
      </c>
      <c r="O14" s="5">
        <f t="shared" si="7"/>
        <v>7.5280497048954231E-2</v>
      </c>
      <c r="P14" s="14">
        <v>760394.94002403854</v>
      </c>
      <c r="Q14" s="3">
        <v>915349.12831106666</v>
      </c>
      <c r="R14" s="3">
        <v>1062658.1873547847</v>
      </c>
      <c r="S14" s="15">
        <v>1062476.2266111223</v>
      </c>
      <c r="T14" s="14">
        <v>2292.6361837100944</v>
      </c>
      <c r="U14" s="3">
        <v>2126.4739981420848</v>
      </c>
      <c r="V14" s="3">
        <v>2061.5999708911345</v>
      </c>
      <c r="W14" s="3">
        <v>1786.6478287367911</v>
      </c>
    </row>
    <row r="15" spans="2:23">
      <c r="B15" s="3">
        <v>11</v>
      </c>
      <c r="C15" s="3" t="s">
        <v>40</v>
      </c>
      <c r="D15" s="14">
        <f t="shared" si="8"/>
        <v>2105930.7988685314</v>
      </c>
      <c r="E15" s="3">
        <f t="shared" si="8"/>
        <v>3387140.5589000802</v>
      </c>
      <c r="F15" s="3">
        <f t="shared" si="8"/>
        <v>4962848.101068696</v>
      </c>
      <c r="G15" s="15">
        <f t="shared" si="8"/>
        <v>4792821.6663475623</v>
      </c>
      <c r="H15" s="20">
        <f t="shared" si="0"/>
        <v>14.560268112099402</v>
      </c>
      <c r="I15" s="4">
        <f t="shared" si="1"/>
        <v>15.035496630466456</v>
      </c>
      <c r="J15" s="4">
        <f t="shared" si="2"/>
        <v>15.417490347828517</v>
      </c>
      <c r="K15" s="21">
        <f t="shared" si="3"/>
        <v>15.382629870344948</v>
      </c>
      <c r="L15" s="5">
        <f t="shared" si="4"/>
        <v>0.21441423055700248</v>
      </c>
      <c r="M15" s="5">
        <f t="shared" si="5"/>
        <v>0.56731986201923235</v>
      </c>
      <c r="N15" s="5">
        <f t="shared" si="6"/>
        <v>0.90413682985320776</v>
      </c>
      <c r="O15" s="5">
        <f t="shared" si="7"/>
        <v>1.0014564200762042</v>
      </c>
      <c r="P15" s="14">
        <v>944719.48279442801</v>
      </c>
      <c r="Q15" s="3">
        <v>1559223.5148972184</v>
      </c>
      <c r="R15" s="3">
        <v>2503864.3978189789</v>
      </c>
      <c r="S15" s="15">
        <v>2888967.7150818752</v>
      </c>
      <c r="T15" s="14">
        <v>2229.1599117224773</v>
      </c>
      <c r="U15" s="3">
        <v>2172.3252160697148</v>
      </c>
      <c r="V15" s="3">
        <v>1982.0754292411541</v>
      </c>
      <c r="W15" s="3">
        <v>1659.0083860496625</v>
      </c>
    </row>
    <row r="16" spans="2:23">
      <c r="B16" s="3">
        <v>12</v>
      </c>
      <c r="C16" s="3" t="s">
        <v>41</v>
      </c>
      <c r="D16" s="14">
        <f t="shared" si="8"/>
        <v>2187325.5175816147</v>
      </c>
      <c r="E16" s="3">
        <f t="shared" si="8"/>
        <v>2990040.6833830811</v>
      </c>
      <c r="F16" s="3">
        <f t="shared" si="8"/>
        <v>4312157.3057848029</v>
      </c>
      <c r="G16" s="15">
        <f t="shared" si="8"/>
        <v>4132002.4886328555</v>
      </c>
      <c r="H16" s="20">
        <f t="shared" si="0"/>
        <v>14.598190130641376</v>
      </c>
      <c r="I16" s="4">
        <f t="shared" si="1"/>
        <v>14.910797551756938</v>
      </c>
      <c r="J16" s="4">
        <f t="shared" si="2"/>
        <v>15.276948871838952</v>
      </c>
      <c r="K16" s="21">
        <f t="shared" si="3"/>
        <v>15.234272711504364</v>
      </c>
      <c r="L16" s="5">
        <f t="shared" si="4"/>
        <v>0.25233624909897578</v>
      </c>
      <c r="M16" s="5">
        <f t="shared" si="5"/>
        <v>0.44262078330971377</v>
      </c>
      <c r="N16" s="5">
        <f t="shared" si="6"/>
        <v>0.76359535386364286</v>
      </c>
      <c r="O16" s="5">
        <f t="shared" si="7"/>
        <v>0.85309926123562008</v>
      </c>
      <c r="P16" s="14">
        <v>964570.34943369473</v>
      </c>
      <c r="Q16" s="3">
        <v>1419991.678659477</v>
      </c>
      <c r="R16" s="3">
        <v>2174641.2105187112</v>
      </c>
      <c r="S16" s="15">
        <v>2413720.2224446801</v>
      </c>
      <c r="T16" s="14">
        <v>2267.6682098571732</v>
      </c>
      <c r="U16" s="3">
        <v>2105.6747925493382</v>
      </c>
      <c r="V16" s="3">
        <v>1982.9281653115713</v>
      </c>
      <c r="W16" s="3">
        <v>1711.8812902217198</v>
      </c>
    </row>
    <row r="17" spans="2:23">
      <c r="B17" s="3">
        <v>13</v>
      </c>
      <c r="C17" s="3" t="s">
        <v>42</v>
      </c>
      <c r="D17" s="14">
        <f t="shared" si="8"/>
        <v>8448121.9291976299</v>
      </c>
      <c r="E17" s="3">
        <f t="shared" si="8"/>
        <v>15455133.393244084</v>
      </c>
      <c r="F17" s="3">
        <f t="shared" si="8"/>
        <v>17866126.372147046</v>
      </c>
      <c r="G17" s="15">
        <f t="shared" si="8"/>
        <v>14816043.47412814</v>
      </c>
      <c r="H17" s="20">
        <f t="shared" si="0"/>
        <v>15.949454717730942</v>
      </c>
      <c r="I17" s="4">
        <f t="shared" si="1"/>
        <v>16.55345176458481</v>
      </c>
      <c r="J17" s="4">
        <f t="shared" si="2"/>
        <v>16.698417096550767</v>
      </c>
      <c r="K17" s="21">
        <f t="shared" si="3"/>
        <v>16.5112211701327</v>
      </c>
      <c r="L17" s="5">
        <f t="shared" si="4"/>
        <v>1.6036008361885425</v>
      </c>
      <c r="M17" s="5">
        <f t="shared" si="5"/>
        <v>2.0852749961375867</v>
      </c>
      <c r="N17" s="5">
        <f t="shared" si="6"/>
        <v>2.1850635785754573</v>
      </c>
      <c r="O17" s="5">
        <f t="shared" si="7"/>
        <v>2.1300477198639562</v>
      </c>
      <c r="P17" s="14">
        <v>3757610.0173175368</v>
      </c>
      <c r="Q17" s="3">
        <v>6983994.2565891603</v>
      </c>
      <c r="R17" s="3">
        <v>8921440.4557541367</v>
      </c>
      <c r="S17" s="15">
        <v>8545575.7318392154</v>
      </c>
      <c r="T17" s="14">
        <v>2248.2700147868277</v>
      </c>
      <c r="U17" s="3">
        <v>2212.9361545025172</v>
      </c>
      <c r="V17" s="3">
        <v>2002.6055725814747</v>
      </c>
      <c r="W17" s="3">
        <v>1733.7677342120246</v>
      </c>
    </row>
    <row r="18" spans="2:23">
      <c r="B18" s="3">
        <v>14</v>
      </c>
      <c r="C18" s="3" t="s">
        <v>43</v>
      </c>
      <c r="D18" s="14">
        <f t="shared" si="8"/>
        <v>2480944.1879472914</v>
      </c>
      <c r="E18" s="3">
        <f t="shared" si="8"/>
        <v>5330474.2616916234</v>
      </c>
      <c r="F18" s="3">
        <f t="shared" si="8"/>
        <v>7011987.1978191994</v>
      </c>
      <c r="G18" s="15">
        <f t="shared" si="8"/>
        <v>6981154.6640827348</v>
      </c>
      <c r="H18" s="20">
        <f t="shared" si="0"/>
        <v>14.724149766631824</v>
      </c>
      <c r="I18" s="4">
        <f t="shared" si="1"/>
        <v>15.488950771863049</v>
      </c>
      <c r="J18" s="4">
        <f t="shared" si="2"/>
        <v>15.763131699268486</v>
      </c>
      <c r="K18" s="21">
        <f t="shared" si="3"/>
        <v>15.758724885711093</v>
      </c>
      <c r="L18" s="5">
        <f t="shared" si="4"/>
        <v>0.37829588508942358</v>
      </c>
      <c r="M18" s="5">
        <f t="shared" si="5"/>
        <v>1.0207740034158252</v>
      </c>
      <c r="N18" s="5">
        <f t="shared" si="6"/>
        <v>1.249778181293177</v>
      </c>
      <c r="O18" s="5">
        <f t="shared" si="7"/>
        <v>1.3775514354423493</v>
      </c>
      <c r="P18" s="14">
        <v>1095256.7096191393</v>
      </c>
      <c r="Q18" s="3">
        <v>2395641.4780845745</v>
      </c>
      <c r="R18" s="3">
        <v>3424896.5256499099</v>
      </c>
      <c r="S18" s="15">
        <v>3766469.6240646318</v>
      </c>
      <c r="T18" s="14">
        <v>2265.1714124718815</v>
      </c>
      <c r="U18" s="3">
        <v>2225.0717857638629</v>
      </c>
      <c r="V18" s="3">
        <v>2047.3573859252876</v>
      </c>
      <c r="W18" s="3">
        <v>1853.5008538178349</v>
      </c>
    </row>
    <row r="19" spans="2:23">
      <c r="B19" s="3">
        <v>15</v>
      </c>
      <c r="C19" s="3" t="s">
        <v>44</v>
      </c>
      <c r="D19" s="14">
        <f t="shared" si="8"/>
        <v>2707845.4833806013</v>
      </c>
      <c r="E19" s="3">
        <f t="shared" si="8"/>
        <v>2803059.9808460581</v>
      </c>
      <c r="F19" s="3">
        <f t="shared" si="8"/>
        <v>2746520.3945117677</v>
      </c>
      <c r="G19" s="15">
        <f t="shared" si="8"/>
        <v>2311732.0683745672</v>
      </c>
      <c r="H19" s="20">
        <f t="shared" si="0"/>
        <v>14.811663852073433</v>
      </c>
      <c r="I19" s="4">
        <f t="shared" si="1"/>
        <v>14.84622222872142</v>
      </c>
      <c r="J19" s="4">
        <f t="shared" si="2"/>
        <v>14.825845357374151</v>
      </c>
      <c r="K19" s="21">
        <f t="shared" si="3"/>
        <v>14.653507614677702</v>
      </c>
      <c r="L19" s="5">
        <f t="shared" si="4"/>
        <v>0.46580997053103346</v>
      </c>
      <c r="M19" s="5">
        <f t="shared" si="5"/>
        <v>0.37804546027419583</v>
      </c>
      <c r="N19" s="5">
        <f t="shared" si="6"/>
        <v>0.31249183939884162</v>
      </c>
      <c r="O19" s="5">
        <f t="shared" si="7"/>
        <v>0.2723341644089583</v>
      </c>
      <c r="P19" s="14">
        <v>1205236.6043185084</v>
      </c>
      <c r="Q19" s="3">
        <v>1327825.1735438134</v>
      </c>
      <c r="R19" s="3">
        <v>1339073.4661746337</v>
      </c>
      <c r="S19" s="15">
        <v>1252141.0703409116</v>
      </c>
      <c r="T19" s="14">
        <v>2246.7335240881862</v>
      </c>
      <c r="U19" s="3">
        <v>2111.0158450792219</v>
      </c>
      <c r="V19" s="3">
        <v>2051.0602770420242</v>
      </c>
      <c r="W19" s="3">
        <v>1846.2233394717803</v>
      </c>
    </row>
    <row r="20" spans="2:23">
      <c r="B20" s="3">
        <v>16</v>
      </c>
      <c r="C20" s="3" t="s">
        <v>45</v>
      </c>
      <c r="D20" s="14">
        <f t="shared" si="8"/>
        <v>1101680.745872499</v>
      </c>
      <c r="E20" s="3">
        <f t="shared" si="8"/>
        <v>1255200.306156008</v>
      </c>
      <c r="F20" s="3">
        <f t="shared" si="8"/>
        <v>1234766.1996707506</v>
      </c>
      <c r="G20" s="15">
        <f t="shared" si="8"/>
        <v>1066312.627318504</v>
      </c>
      <c r="H20" s="20">
        <f t="shared" si="0"/>
        <v>13.912347522432674</v>
      </c>
      <c r="I20" s="4">
        <f t="shared" si="1"/>
        <v>14.042805724311071</v>
      </c>
      <c r="J20" s="4">
        <f t="shared" si="2"/>
        <v>14.026392198114944</v>
      </c>
      <c r="K20" s="21">
        <f t="shared" si="3"/>
        <v>13.879717112118</v>
      </c>
      <c r="L20" s="5">
        <f t="shared" si="4"/>
        <v>-0.43350635910972635</v>
      </c>
      <c r="M20" s="5">
        <f t="shared" si="5"/>
        <v>-0.42537104413615268</v>
      </c>
      <c r="N20" s="5">
        <f t="shared" si="6"/>
        <v>-0.48696131986036484</v>
      </c>
      <c r="O20" s="5">
        <f t="shared" si="7"/>
        <v>-0.50145633815074397</v>
      </c>
      <c r="P20" s="14">
        <v>502438.40673983441</v>
      </c>
      <c r="Q20" s="3">
        <v>596660.0065416561</v>
      </c>
      <c r="R20" s="3">
        <v>612066.92869583203</v>
      </c>
      <c r="S20" s="15">
        <v>600095.24376211688</v>
      </c>
      <c r="T20" s="14">
        <v>2192.6682576297471</v>
      </c>
      <c r="U20" s="3">
        <v>2103.7111460366928</v>
      </c>
      <c r="V20" s="3">
        <v>2017.3712085731236</v>
      </c>
      <c r="W20" s="3">
        <v>1776.9056468996112</v>
      </c>
    </row>
    <row r="21" spans="2:23">
      <c r="B21" s="3">
        <v>17</v>
      </c>
      <c r="C21" s="3" t="s">
        <v>46</v>
      </c>
      <c r="D21" s="14">
        <f t="shared" si="8"/>
        <v>1126668.1160052042</v>
      </c>
      <c r="E21" s="3">
        <f t="shared" si="8"/>
        <v>1234042.9080003821</v>
      </c>
      <c r="F21" s="3">
        <f t="shared" si="8"/>
        <v>1326649.2703205699</v>
      </c>
      <c r="G21" s="15">
        <f t="shared" si="8"/>
        <v>1180386.0157235027</v>
      </c>
      <c r="H21" s="20">
        <f t="shared" si="0"/>
        <v>13.934775265185417</v>
      </c>
      <c r="I21" s="4">
        <f t="shared" si="1"/>
        <v>14.025806254318145</v>
      </c>
      <c r="J21" s="4">
        <f t="shared" si="2"/>
        <v>14.098166975682846</v>
      </c>
      <c r="K21" s="21">
        <f t="shared" si="3"/>
        <v>13.981352074914922</v>
      </c>
      <c r="L21" s="5">
        <f t="shared" si="4"/>
        <v>-0.41107861635698306</v>
      </c>
      <c r="M21" s="5">
        <f t="shared" si="5"/>
        <v>-0.44237051412907924</v>
      </c>
      <c r="N21" s="5">
        <f t="shared" si="6"/>
        <v>-0.41518654229246366</v>
      </c>
      <c r="O21" s="5">
        <f t="shared" si="7"/>
        <v>-0.39982137535382201</v>
      </c>
      <c r="P21" s="14">
        <v>482555.75704956689</v>
      </c>
      <c r="Q21" s="3">
        <v>564580.84382281499</v>
      </c>
      <c r="R21" s="3">
        <v>632114.28625691601</v>
      </c>
      <c r="S21" s="15">
        <v>627902.10138370201</v>
      </c>
      <c r="T21" s="14">
        <v>2334.7936472540637</v>
      </c>
      <c r="U21" s="3">
        <v>2185.768294305904</v>
      </c>
      <c r="V21" s="3">
        <v>2098.7490698499537</v>
      </c>
      <c r="W21" s="3">
        <v>1879.8886213667654</v>
      </c>
    </row>
    <row r="22" spans="2:23">
      <c r="B22" s="3">
        <v>18</v>
      </c>
      <c r="C22" s="3" t="s">
        <v>47</v>
      </c>
      <c r="D22" s="14">
        <f t="shared" si="8"/>
        <v>934603.32412920787</v>
      </c>
      <c r="E22" s="3">
        <f t="shared" si="8"/>
        <v>908696.86800102412</v>
      </c>
      <c r="F22" s="3">
        <f t="shared" si="8"/>
        <v>942396.00771101029</v>
      </c>
      <c r="G22" s="15">
        <f t="shared" si="8"/>
        <v>825407.69579148758</v>
      </c>
      <c r="H22" s="20">
        <f t="shared" si="0"/>
        <v>13.747877465982143</v>
      </c>
      <c r="I22" s="4">
        <f t="shared" si="1"/>
        <v>13.719766838996552</v>
      </c>
      <c r="J22" s="4">
        <f t="shared" si="2"/>
        <v>13.756180855570625</v>
      </c>
      <c r="K22" s="21">
        <f t="shared" si="3"/>
        <v>13.623632719968672</v>
      </c>
      <c r="L22" s="5">
        <f t="shared" si="4"/>
        <v>-0.59797641556025738</v>
      </c>
      <c r="M22" s="5">
        <f t="shared" si="5"/>
        <v>-0.74840992945067164</v>
      </c>
      <c r="N22" s="5">
        <f t="shared" si="6"/>
        <v>-0.75717266240468462</v>
      </c>
      <c r="O22" s="5">
        <f t="shared" si="7"/>
        <v>-0.75754073030007163</v>
      </c>
      <c r="P22" s="14">
        <v>392211.74126645748</v>
      </c>
      <c r="Q22" s="3">
        <v>427789.66045123222</v>
      </c>
      <c r="R22" s="3">
        <v>453579.4298166841</v>
      </c>
      <c r="S22" s="15">
        <v>446887.03361291805</v>
      </c>
      <c r="T22" s="14">
        <v>2382.905012255268</v>
      </c>
      <c r="U22" s="3">
        <v>2124.16744023811</v>
      </c>
      <c r="V22" s="3">
        <v>2077.6868300484512</v>
      </c>
      <c r="W22" s="3">
        <v>1847.0164352685924</v>
      </c>
    </row>
    <row r="23" spans="2:23">
      <c r="B23" s="3">
        <v>19</v>
      </c>
      <c r="C23" s="3" t="s">
        <v>48</v>
      </c>
      <c r="D23" s="14">
        <f t="shared" si="8"/>
        <v>876617.98753450857</v>
      </c>
      <c r="E23" s="3">
        <f t="shared" si="8"/>
        <v>840684.84536779928</v>
      </c>
      <c r="F23" s="3">
        <f t="shared" si="8"/>
        <v>947512.84407220257</v>
      </c>
      <c r="G23" s="15">
        <f t="shared" si="8"/>
        <v>832508.26001827046</v>
      </c>
      <c r="H23" s="20">
        <f t="shared" si="0"/>
        <v>13.68382658641695</v>
      </c>
      <c r="I23" s="4">
        <f t="shared" si="1"/>
        <v>13.641972130753944</v>
      </c>
      <c r="J23" s="4">
        <f t="shared" si="2"/>
        <v>13.761595771595866</v>
      </c>
      <c r="K23" s="21">
        <f t="shared" si="3"/>
        <v>13.632198422731383</v>
      </c>
      <c r="L23" s="5">
        <f t="shared" si="4"/>
        <v>-0.66202729512544956</v>
      </c>
      <c r="M23" s="5">
        <f t="shared" si="5"/>
        <v>-0.82620463769328012</v>
      </c>
      <c r="N23" s="5">
        <f t="shared" si="6"/>
        <v>-0.75175774637944315</v>
      </c>
      <c r="O23" s="5">
        <f t="shared" si="7"/>
        <v>-0.74897502753736056</v>
      </c>
      <c r="P23" s="14">
        <v>378180.50893882196</v>
      </c>
      <c r="Q23" s="3">
        <v>397575.05348077585</v>
      </c>
      <c r="R23" s="3">
        <v>455640.60848088824</v>
      </c>
      <c r="S23" s="15">
        <v>456160.28809547896</v>
      </c>
      <c r="T23" s="14">
        <v>2317.9882802376751</v>
      </c>
      <c r="U23" s="3">
        <v>2114.5311759568167</v>
      </c>
      <c r="V23" s="3">
        <v>2079.5179938663123</v>
      </c>
      <c r="W23" s="3">
        <v>1825.0344927965718</v>
      </c>
    </row>
    <row r="24" spans="2:23">
      <c r="B24" s="3">
        <v>20</v>
      </c>
      <c r="C24" s="3" t="s">
        <v>49</v>
      </c>
      <c r="D24" s="14">
        <f t="shared" si="8"/>
        <v>2336915.750895862</v>
      </c>
      <c r="E24" s="3">
        <f t="shared" si="8"/>
        <v>2423404.6927855872</v>
      </c>
      <c r="F24" s="3">
        <f t="shared" si="8"/>
        <v>2504706.8228975991</v>
      </c>
      <c r="G24" s="15">
        <f t="shared" si="8"/>
        <v>1999003.9071523782</v>
      </c>
      <c r="H24" s="20">
        <f t="shared" si="0"/>
        <v>14.664342562762428</v>
      </c>
      <c r="I24" s="4">
        <f t="shared" si="1"/>
        <v>14.700684007224654</v>
      </c>
      <c r="J24" s="4">
        <f t="shared" si="2"/>
        <v>14.733682248884341</v>
      </c>
      <c r="K24" s="21">
        <f t="shared" si="3"/>
        <v>14.508159568034094</v>
      </c>
      <c r="L24" s="5">
        <f t="shared" si="4"/>
        <v>0.31848868122002827</v>
      </c>
      <c r="M24" s="5">
        <f t="shared" si="5"/>
        <v>0.23250723877742985</v>
      </c>
      <c r="N24" s="5">
        <f t="shared" si="6"/>
        <v>0.22032873090903138</v>
      </c>
      <c r="O24" s="5">
        <f t="shared" si="7"/>
        <v>0.12698611776534996</v>
      </c>
      <c r="P24" s="14">
        <v>1050239.4452835768</v>
      </c>
      <c r="Q24" s="3">
        <v>1162980.5534738998</v>
      </c>
      <c r="R24" s="3">
        <v>1243602.5606737502</v>
      </c>
      <c r="S24" s="15">
        <v>1201430.2166456056</v>
      </c>
      <c r="T24" s="14">
        <v>2225.1266236385436</v>
      </c>
      <c r="U24" s="3">
        <v>2083.7878032841713</v>
      </c>
      <c r="V24" s="3">
        <v>2014.0733881575613</v>
      </c>
      <c r="W24" s="3">
        <v>1663.8535301147988</v>
      </c>
    </row>
    <row r="25" spans="2:23">
      <c r="B25" s="3">
        <v>21</v>
      </c>
      <c r="C25" s="3" t="s">
        <v>50</v>
      </c>
      <c r="D25" s="14">
        <f t="shared" si="8"/>
        <v>1707152.4429746086</v>
      </c>
      <c r="E25" s="3">
        <f t="shared" si="8"/>
        <v>2053023.8053832464</v>
      </c>
      <c r="F25" s="3">
        <f t="shared" si="8"/>
        <v>2155491.0259970049</v>
      </c>
      <c r="G25" s="15">
        <f t="shared" si="8"/>
        <v>1777311.8053981042</v>
      </c>
      <c r="H25" s="20">
        <f t="shared" si="0"/>
        <v>14.350337302402286</v>
      </c>
      <c r="I25" s="4">
        <f t="shared" si="1"/>
        <v>14.534824291347018</v>
      </c>
      <c r="J25" s="4">
        <f t="shared" si="2"/>
        <v>14.583529109856093</v>
      </c>
      <c r="K25" s="21">
        <f t="shared" si="3"/>
        <v>14.390612559047581</v>
      </c>
      <c r="L25" s="5">
        <f t="shared" si="4"/>
        <v>4.483420859886067E-3</v>
      </c>
      <c r="M25" s="5">
        <f t="shared" si="5"/>
        <v>6.6647522899794254E-2</v>
      </c>
      <c r="N25" s="5">
        <f t="shared" si="6"/>
        <v>7.0175591880783372E-2</v>
      </c>
      <c r="O25" s="5">
        <f t="shared" si="7"/>
        <v>9.4391087788370243E-3</v>
      </c>
      <c r="P25" s="14">
        <v>763033.68370606378</v>
      </c>
      <c r="Q25" s="3">
        <v>951370.11741936614</v>
      </c>
      <c r="R25" s="3">
        <v>1043939.9886281365</v>
      </c>
      <c r="S25" s="15">
        <v>1033105.2269046706</v>
      </c>
      <c r="T25" s="14">
        <v>2237.3225185590086</v>
      </c>
      <c r="U25" s="3">
        <v>2157.9654098787178</v>
      </c>
      <c r="V25" s="3">
        <v>2064.7652637864567</v>
      </c>
      <c r="W25" s="3">
        <v>1720.3589325776443</v>
      </c>
    </row>
    <row r="26" spans="2:23">
      <c r="B26" s="3">
        <v>22</v>
      </c>
      <c r="C26" s="3" t="s">
        <v>51</v>
      </c>
      <c r="D26" s="14">
        <f t="shared" si="8"/>
        <v>2826820.9336934267</v>
      </c>
      <c r="E26" s="3">
        <f t="shared" si="8"/>
        <v>3651332.9576662988</v>
      </c>
      <c r="F26" s="3">
        <f t="shared" si="8"/>
        <v>4204713.8865706958</v>
      </c>
      <c r="G26" s="15">
        <f t="shared" si="8"/>
        <v>3744199.876439414</v>
      </c>
      <c r="H26" s="20">
        <f t="shared" si="0"/>
        <v>14.854663293209873</v>
      </c>
      <c r="I26" s="4">
        <f t="shared" si="1"/>
        <v>15.110602852772796</v>
      </c>
      <c r="J26" s="4">
        <f t="shared" si="2"/>
        <v>15.251716807830682</v>
      </c>
      <c r="K26" s="21">
        <f t="shared" si="3"/>
        <v>15.135718500955774</v>
      </c>
      <c r="L26" s="5">
        <f t="shared" si="4"/>
        <v>0.50880941166747284</v>
      </c>
      <c r="M26" s="5">
        <f t="shared" si="5"/>
        <v>0.64242608432557269</v>
      </c>
      <c r="N26" s="5">
        <f t="shared" si="6"/>
        <v>0.73836328985537314</v>
      </c>
      <c r="O26" s="5">
        <f t="shared" si="7"/>
        <v>0.75454505068702993</v>
      </c>
      <c r="P26" s="14">
        <v>1218858.3249714789</v>
      </c>
      <c r="Q26" s="3">
        <v>1678576.2132886145</v>
      </c>
      <c r="R26" s="3">
        <v>2054801.3044288962</v>
      </c>
      <c r="S26" s="15">
        <v>2071624.2020841702</v>
      </c>
      <c r="T26" s="14">
        <v>2319.236678930321</v>
      </c>
      <c r="U26" s="3">
        <v>2175.2559870443538</v>
      </c>
      <c r="V26" s="3">
        <v>2046.2873356698292</v>
      </c>
      <c r="W26" s="3">
        <v>1807.3740752171841</v>
      </c>
    </row>
    <row r="27" spans="2:23">
      <c r="B27" s="3">
        <v>23</v>
      </c>
      <c r="C27" s="3" t="s">
        <v>52</v>
      </c>
      <c r="D27" s="14">
        <f t="shared" si="8"/>
        <v>4201329.8755102251</v>
      </c>
      <c r="E27" s="3">
        <f t="shared" si="8"/>
        <v>6634161.9066921929</v>
      </c>
      <c r="F27" s="3">
        <f t="shared" si="8"/>
        <v>7751422.1795924222</v>
      </c>
      <c r="G27" s="15">
        <f t="shared" si="8"/>
        <v>7231728.1696471469</v>
      </c>
      <c r="H27" s="20">
        <f t="shared" si="0"/>
        <v>15.250911670160917</v>
      </c>
      <c r="I27" s="4">
        <f t="shared" si="1"/>
        <v>15.707742903782549</v>
      </c>
      <c r="J27" s="4">
        <f t="shared" si="2"/>
        <v>15.863386891538354</v>
      </c>
      <c r="K27" s="21">
        <f t="shared" si="3"/>
        <v>15.793988593186112</v>
      </c>
      <c r="L27" s="5">
        <f t="shared" si="4"/>
        <v>0.90505778861851738</v>
      </c>
      <c r="M27" s="5">
        <f t="shared" si="5"/>
        <v>1.2395661353353251</v>
      </c>
      <c r="N27" s="5">
        <f t="shared" si="6"/>
        <v>1.3500333735630452</v>
      </c>
      <c r="O27" s="5">
        <f t="shared" si="7"/>
        <v>1.4128151429173688</v>
      </c>
      <c r="P27" s="14">
        <v>1842332.7706335746</v>
      </c>
      <c r="Q27" s="3">
        <v>2965138.6014785985</v>
      </c>
      <c r="R27" s="3">
        <v>3737035.1353768697</v>
      </c>
      <c r="S27" s="15">
        <v>4053709.5658955597</v>
      </c>
      <c r="T27" s="14">
        <v>2280.4402887896285</v>
      </c>
      <c r="U27" s="3">
        <v>2237.3867796210257</v>
      </c>
      <c r="V27" s="3">
        <v>2074.2170995967135</v>
      </c>
      <c r="W27" s="3">
        <v>1783.9778731285323</v>
      </c>
    </row>
    <row r="28" spans="2:23">
      <c r="B28" s="3">
        <v>24</v>
      </c>
      <c r="C28" s="3" t="s">
        <v>53</v>
      </c>
      <c r="D28" s="14">
        <f t="shared" si="8"/>
        <v>1552489.9103689138</v>
      </c>
      <c r="E28" s="3">
        <f t="shared" si="8"/>
        <v>1695629.2501359324</v>
      </c>
      <c r="F28" s="3">
        <f t="shared" si="8"/>
        <v>1807674.8642976084</v>
      </c>
      <c r="G28" s="15">
        <f t="shared" si="8"/>
        <v>1682186.9825082778</v>
      </c>
      <c r="H28" s="20">
        <f t="shared" si="0"/>
        <v>14.255370593811431</v>
      </c>
      <c r="I28" s="4">
        <f t="shared" si="1"/>
        <v>14.343564468922782</v>
      </c>
      <c r="J28" s="4">
        <f t="shared" si="2"/>
        <v>14.4075519720688</v>
      </c>
      <c r="K28" s="21">
        <f t="shared" si="3"/>
        <v>14.335605280107139</v>
      </c>
      <c r="L28" s="5">
        <f t="shared" si="4"/>
        <v>-9.0483287730968698E-2</v>
      </c>
      <c r="M28" s="5">
        <f t="shared" si="5"/>
        <v>-0.12461229952444164</v>
      </c>
      <c r="N28" s="5">
        <f t="shared" si="6"/>
        <v>-0.10580154590650892</v>
      </c>
      <c r="O28" s="5">
        <f t="shared" si="7"/>
        <v>-4.5568170161605082E-2</v>
      </c>
      <c r="P28" s="14">
        <v>704488.63652225677</v>
      </c>
      <c r="Q28" s="3">
        <v>803721.82721166674</v>
      </c>
      <c r="R28" s="3">
        <v>892026.31206262636</v>
      </c>
      <c r="S28" s="15">
        <v>942785.75086827483</v>
      </c>
      <c r="T28" s="14">
        <v>2203.711784526231</v>
      </c>
      <c r="U28" s="3">
        <v>2109.7215388793647</v>
      </c>
      <c r="V28" s="3">
        <v>2026.4815508835543</v>
      </c>
      <c r="W28" s="3">
        <v>1784.2728116743795</v>
      </c>
    </row>
    <row r="29" spans="2:23">
      <c r="B29" s="3">
        <v>25</v>
      </c>
      <c r="C29" s="3" t="s">
        <v>54</v>
      </c>
      <c r="D29" s="14">
        <f t="shared" si="8"/>
        <v>893210.8712679192</v>
      </c>
      <c r="E29" s="3">
        <f t="shared" si="8"/>
        <v>989949.61112299759</v>
      </c>
      <c r="F29" s="3">
        <f t="shared" si="8"/>
        <v>1162412.2340950598</v>
      </c>
      <c r="G29" s="15">
        <f t="shared" si="8"/>
        <v>1247460.6311344828</v>
      </c>
      <c r="H29" s="20">
        <f t="shared" si="0"/>
        <v>13.702577970020421</v>
      </c>
      <c r="I29" s="4">
        <f t="shared" si="1"/>
        <v>13.805409322959875</v>
      </c>
      <c r="J29" s="4">
        <f t="shared" si="2"/>
        <v>13.966007916040928</v>
      </c>
      <c r="K29" s="21">
        <f t="shared" si="3"/>
        <v>14.036620547901009</v>
      </c>
      <c r="L29" s="5">
        <f t="shared" si="4"/>
        <v>-0.64327591152197883</v>
      </c>
      <c r="M29" s="5">
        <f t="shared" si="5"/>
        <v>-0.66276744548734889</v>
      </c>
      <c r="N29" s="5">
        <f t="shared" si="6"/>
        <v>-0.54734560193438142</v>
      </c>
      <c r="O29" s="5">
        <f t="shared" si="7"/>
        <v>-0.3445529023677345</v>
      </c>
      <c r="P29" s="14">
        <v>413262.91660827643</v>
      </c>
      <c r="Q29" s="3">
        <v>475835.25632362365</v>
      </c>
      <c r="R29" s="3">
        <v>579304.71370124735</v>
      </c>
      <c r="S29" s="15">
        <v>683156.77606996428</v>
      </c>
      <c r="T29" s="14">
        <v>2161.3622596449313</v>
      </c>
      <c r="U29" s="3">
        <v>2080.4461165225557</v>
      </c>
      <c r="V29" s="3">
        <v>2006.564432504387</v>
      </c>
      <c r="W29" s="3">
        <v>1826.0239447683184</v>
      </c>
    </row>
    <row r="30" spans="2:23">
      <c r="B30" s="3">
        <v>26</v>
      </c>
      <c r="C30" s="3" t="s">
        <v>55</v>
      </c>
      <c r="D30" s="14">
        <f t="shared" si="8"/>
        <v>1888785.174502664</v>
      </c>
      <c r="E30" s="3">
        <f t="shared" si="8"/>
        <v>2489619.4201735551</v>
      </c>
      <c r="F30" s="3">
        <f t="shared" si="8"/>
        <v>2509366.0232248539</v>
      </c>
      <c r="G30" s="15">
        <f t="shared" si="8"/>
        <v>2185010.3532068841</v>
      </c>
      <c r="H30" s="20">
        <f t="shared" si="0"/>
        <v>14.451444415560555</v>
      </c>
      <c r="I30" s="4">
        <f t="shared" si="1"/>
        <v>14.727640413455369</v>
      </c>
      <c r="J30" s="4">
        <f t="shared" si="2"/>
        <v>14.735540698815663</v>
      </c>
      <c r="K30" s="21">
        <f t="shared" si="3"/>
        <v>14.597131124810389</v>
      </c>
      <c r="L30" s="5">
        <f t="shared" si="4"/>
        <v>0.10559053401815532</v>
      </c>
      <c r="M30" s="5">
        <f t="shared" si="5"/>
        <v>0.25946364500814489</v>
      </c>
      <c r="N30" s="5">
        <f t="shared" si="6"/>
        <v>0.22218718084035416</v>
      </c>
      <c r="O30" s="5">
        <f t="shared" si="7"/>
        <v>0.21595767454164516</v>
      </c>
      <c r="P30" s="14">
        <v>841004.06830256642</v>
      </c>
      <c r="Q30" s="3">
        <v>1151927.3555605847</v>
      </c>
      <c r="R30" s="3">
        <v>1300847.3560948728</v>
      </c>
      <c r="S30" s="15">
        <v>1277485.3811167013</v>
      </c>
      <c r="T30" s="14">
        <v>2245.8692480702002</v>
      </c>
      <c r="U30" s="3">
        <v>2161.2642569478558</v>
      </c>
      <c r="V30" s="3">
        <v>1929.0241944742377</v>
      </c>
      <c r="W30" s="3">
        <v>1710.3994969373964</v>
      </c>
    </row>
    <row r="31" spans="2:23">
      <c r="B31" s="3">
        <v>27</v>
      </c>
      <c r="C31" s="3" t="s">
        <v>56</v>
      </c>
      <c r="D31" s="14">
        <f t="shared" si="8"/>
        <v>4879600.9520220542</v>
      </c>
      <c r="E31" s="3">
        <f t="shared" si="8"/>
        <v>9267132.2293966822</v>
      </c>
      <c r="F31" s="3">
        <f t="shared" si="8"/>
        <v>9844966.3009553235</v>
      </c>
      <c r="G31" s="15">
        <f t="shared" si="8"/>
        <v>7780820.7423708756</v>
      </c>
      <c r="H31" s="20">
        <f t="shared" si="0"/>
        <v>15.400574002359178</v>
      </c>
      <c r="I31" s="4">
        <f t="shared" si="1"/>
        <v>16.041984529313115</v>
      </c>
      <c r="J31" s="4">
        <f t="shared" si="2"/>
        <v>16.102470847089151</v>
      </c>
      <c r="K31" s="21">
        <f t="shared" si="3"/>
        <v>15.867172384468491</v>
      </c>
      <c r="L31" s="5">
        <f t="shared" si="4"/>
        <v>1.0547201208167785</v>
      </c>
      <c r="M31" s="5">
        <f t="shared" si="5"/>
        <v>1.5738077608658916</v>
      </c>
      <c r="N31" s="5">
        <f t="shared" si="6"/>
        <v>1.5891173291138418</v>
      </c>
      <c r="O31" s="5">
        <f t="shared" si="7"/>
        <v>1.4859989341997473</v>
      </c>
      <c r="P31" s="14">
        <v>2155465.4964476693</v>
      </c>
      <c r="Q31" s="3">
        <v>4122187.9067060784</v>
      </c>
      <c r="R31" s="3">
        <v>4852192.7835092656</v>
      </c>
      <c r="S31" s="15">
        <v>4511949.924798633</v>
      </c>
      <c r="T31" s="14">
        <v>2263.8269831105704</v>
      </c>
      <c r="U31" s="3">
        <v>2248.1100908380913</v>
      </c>
      <c r="V31" s="3">
        <v>2028.972619227862</v>
      </c>
      <c r="W31" s="3">
        <v>1724.4918210651754</v>
      </c>
    </row>
    <row r="32" spans="2:23">
      <c r="B32" s="3">
        <v>28</v>
      </c>
      <c r="C32" s="3" t="s">
        <v>57</v>
      </c>
      <c r="D32" s="14">
        <f t="shared" si="8"/>
        <v>3408196.7792997863</v>
      </c>
      <c r="E32" s="3">
        <f t="shared" si="8"/>
        <v>4915075.0471123355</v>
      </c>
      <c r="F32" s="3">
        <f t="shared" si="8"/>
        <v>4749381.9175724238</v>
      </c>
      <c r="G32" s="15">
        <f t="shared" si="8"/>
        <v>4157679.7317693885</v>
      </c>
      <c r="H32" s="20">
        <f t="shared" si="0"/>
        <v>15.041693905669296</v>
      </c>
      <c r="I32" s="4">
        <f t="shared" si="1"/>
        <v>15.407817580442222</v>
      </c>
      <c r="J32" s="4">
        <f t="shared" si="2"/>
        <v>15.37352504492781</v>
      </c>
      <c r="K32" s="21">
        <f t="shared" si="3"/>
        <v>15.240467719847063</v>
      </c>
      <c r="L32" s="5">
        <f t="shared" si="4"/>
        <v>0.69584002412689649</v>
      </c>
      <c r="M32" s="5">
        <f t="shared" si="5"/>
        <v>0.93964081199499816</v>
      </c>
      <c r="N32" s="5">
        <f t="shared" si="6"/>
        <v>0.86017152695250054</v>
      </c>
      <c r="O32" s="5">
        <f t="shared" si="7"/>
        <v>0.859294269578319</v>
      </c>
      <c r="P32" s="14">
        <v>1513656.8317855948</v>
      </c>
      <c r="Q32" s="3">
        <v>2195712.9878665516</v>
      </c>
      <c r="R32" s="3">
        <v>2369578.8112059152</v>
      </c>
      <c r="S32" s="15">
        <v>2439582.944624573</v>
      </c>
      <c r="T32" s="14">
        <v>2251.6310881901054</v>
      </c>
      <c r="U32" s="3">
        <v>2238.4870309885227</v>
      </c>
      <c r="V32" s="3">
        <v>2004.3148154061146</v>
      </c>
      <c r="W32" s="3">
        <v>1704.2584024168989</v>
      </c>
    </row>
    <row r="33" spans="2:23">
      <c r="B33" s="3">
        <v>29</v>
      </c>
      <c r="C33" s="3" t="s">
        <v>58</v>
      </c>
      <c r="D33" s="14">
        <f t="shared" si="8"/>
        <v>704839.60358474462</v>
      </c>
      <c r="E33" s="3">
        <f t="shared" si="8"/>
        <v>799192.58041819499</v>
      </c>
      <c r="F33" s="3">
        <f t="shared" si="8"/>
        <v>929032.09631371079</v>
      </c>
      <c r="G33" s="15">
        <f t="shared" si="8"/>
        <v>901444.44330301252</v>
      </c>
      <c r="H33" s="20">
        <f t="shared" si="0"/>
        <v>13.465725543263725</v>
      </c>
      <c r="I33" s="4">
        <f t="shared" si="1"/>
        <v>13.59135722251237</v>
      </c>
      <c r="J33" s="4">
        <f t="shared" si="2"/>
        <v>13.741898566514243</v>
      </c>
      <c r="K33" s="21">
        <f t="shared" si="3"/>
        <v>13.711753692774757</v>
      </c>
      <c r="L33" s="5">
        <f t="shared" si="4"/>
        <v>-0.88012833827867532</v>
      </c>
      <c r="M33" s="5">
        <f t="shared" si="5"/>
        <v>-0.87681954593485401</v>
      </c>
      <c r="N33" s="5">
        <f t="shared" si="6"/>
        <v>-0.77145495146106668</v>
      </c>
      <c r="O33" s="5">
        <f t="shared" si="7"/>
        <v>-0.66941975749398708</v>
      </c>
      <c r="P33" s="14">
        <v>314955.99098162615</v>
      </c>
      <c r="Q33" s="3">
        <v>377096.71801836672</v>
      </c>
      <c r="R33" s="3">
        <v>468062.22001142561</v>
      </c>
      <c r="S33" s="15">
        <v>508347.97655840463</v>
      </c>
      <c r="T33" s="14">
        <v>2237.8987025709994</v>
      </c>
      <c r="U33" s="3">
        <v>2119.3305118589492</v>
      </c>
      <c r="V33" s="3">
        <v>1984.847433939515</v>
      </c>
      <c r="W33" s="3">
        <v>1773.2822493086969</v>
      </c>
    </row>
    <row r="34" spans="2:23">
      <c r="B34" s="3">
        <v>30</v>
      </c>
      <c r="C34" s="3" t="s">
        <v>59</v>
      </c>
      <c r="D34" s="14">
        <f t="shared" si="8"/>
        <v>1022118.5295741471</v>
      </c>
      <c r="E34" s="3">
        <f t="shared" si="8"/>
        <v>1141751.5052783166</v>
      </c>
      <c r="F34" s="3">
        <f t="shared" si="8"/>
        <v>1043408.7712349643</v>
      </c>
      <c r="G34" s="15">
        <f t="shared" si="8"/>
        <v>832519.15537383291</v>
      </c>
      <c r="H34" s="20">
        <f t="shared" si="0"/>
        <v>13.837388021077746</v>
      </c>
      <c r="I34" s="4">
        <f t="shared" si="1"/>
        <v>13.948074049442098</v>
      </c>
      <c r="J34" s="4">
        <f t="shared" si="2"/>
        <v>13.858003575932416</v>
      </c>
      <c r="K34" s="21">
        <f t="shared" si="3"/>
        <v>13.63221151003008</v>
      </c>
      <c r="L34" s="5">
        <f t="shared" si="4"/>
        <v>-0.50846586046465347</v>
      </c>
      <c r="M34" s="5">
        <f t="shared" si="5"/>
        <v>-0.52010271900512528</v>
      </c>
      <c r="N34" s="5">
        <f t="shared" si="6"/>
        <v>-0.65534994204289276</v>
      </c>
      <c r="O34" s="5">
        <f t="shared" si="7"/>
        <v>-0.74896194023866336</v>
      </c>
      <c r="P34" s="14">
        <v>452748.63815152022</v>
      </c>
      <c r="Q34" s="3">
        <v>524545.59288099152</v>
      </c>
      <c r="R34" s="3">
        <v>518390.15357280435</v>
      </c>
      <c r="S34" s="15">
        <v>477238.19596696063</v>
      </c>
      <c r="T34" s="14">
        <v>2257.5849896473401</v>
      </c>
      <c r="U34" s="3">
        <v>2176.6487427859415</v>
      </c>
      <c r="V34" s="3">
        <v>2012.7866319290044</v>
      </c>
      <c r="W34" s="3">
        <v>1744.452062741995</v>
      </c>
    </row>
    <row r="35" spans="2:23">
      <c r="B35" s="3">
        <v>31</v>
      </c>
      <c r="C35" s="3" t="s">
        <v>60</v>
      </c>
      <c r="D35" s="14">
        <f t="shared" si="8"/>
        <v>682910.23272370349</v>
      </c>
      <c r="E35" s="3">
        <f t="shared" si="8"/>
        <v>680156.62928872427</v>
      </c>
      <c r="F35" s="3">
        <f t="shared" si="8"/>
        <v>671197.37291483663</v>
      </c>
      <c r="G35" s="15">
        <f t="shared" si="8"/>
        <v>577015.44239037752</v>
      </c>
      <c r="H35" s="20">
        <f t="shared" si="0"/>
        <v>13.434118699056722</v>
      </c>
      <c r="I35" s="4">
        <f t="shared" si="1"/>
        <v>13.430078387818051</v>
      </c>
      <c r="J35" s="4">
        <f t="shared" si="2"/>
        <v>13.416818520115013</v>
      </c>
      <c r="K35" s="21">
        <f t="shared" si="3"/>
        <v>13.265624308373663</v>
      </c>
      <c r="L35" s="5">
        <f t="shared" si="4"/>
        <v>-0.91173518248567831</v>
      </c>
      <c r="M35" s="5">
        <f t="shared" si="5"/>
        <v>-1.0380983806291724</v>
      </c>
      <c r="N35" s="5">
        <f t="shared" si="6"/>
        <v>-1.0965349978602958</v>
      </c>
      <c r="O35" s="5">
        <f t="shared" si="7"/>
        <v>-1.1155491418950803</v>
      </c>
      <c r="P35" s="14">
        <v>302792.14935761114</v>
      </c>
      <c r="Q35" s="3">
        <v>327146.01986386476</v>
      </c>
      <c r="R35" s="3">
        <v>341844.5522450541</v>
      </c>
      <c r="S35" s="15">
        <v>310942.08808168146</v>
      </c>
      <c r="T35" s="14">
        <v>2255.3762842680435</v>
      </c>
      <c r="U35" s="3">
        <v>2079.0612998188326</v>
      </c>
      <c r="V35" s="3">
        <v>1963.4578597399536</v>
      </c>
      <c r="W35" s="3">
        <v>1855.7006738785431</v>
      </c>
    </row>
    <row r="36" spans="2:23">
      <c r="B36" s="3">
        <v>32</v>
      </c>
      <c r="C36" s="3" t="s">
        <v>61</v>
      </c>
      <c r="D36" s="14">
        <f t="shared" si="8"/>
        <v>1046812.2400658693</v>
      </c>
      <c r="E36" s="3">
        <f t="shared" si="8"/>
        <v>905516.75640498265</v>
      </c>
      <c r="F36" s="3">
        <f t="shared" si="8"/>
        <v>857904.98120993411</v>
      </c>
      <c r="G36" s="15">
        <f t="shared" si="8"/>
        <v>693452.45646421087</v>
      </c>
      <c r="H36" s="20">
        <f t="shared" si="0"/>
        <v>13.861260142410682</v>
      </c>
      <c r="I36" s="4">
        <f t="shared" si="1"/>
        <v>13.716261061275175</v>
      </c>
      <c r="J36" s="4">
        <f t="shared" si="2"/>
        <v>13.662248627826907</v>
      </c>
      <c r="K36" s="21">
        <f t="shared" si="3"/>
        <v>13.44943796045936</v>
      </c>
      <c r="L36" s="5">
        <f t="shared" si="4"/>
        <v>-0.48459373913171788</v>
      </c>
      <c r="M36" s="5">
        <f t="shared" si="5"/>
        <v>-0.75191570717204925</v>
      </c>
      <c r="N36" s="5">
        <f t="shared" si="6"/>
        <v>-0.8511048901484024</v>
      </c>
      <c r="O36" s="5">
        <f t="shared" si="7"/>
        <v>-0.93173548980938392</v>
      </c>
      <c r="P36" s="14">
        <v>464417.67794323585</v>
      </c>
      <c r="Q36" s="3">
        <v>441543.47513929202</v>
      </c>
      <c r="R36" s="3">
        <v>424367.86455915048</v>
      </c>
      <c r="S36" s="15">
        <v>380837.16594802629</v>
      </c>
      <c r="T36" s="14">
        <v>2254.0318549067324</v>
      </c>
      <c r="U36" s="3">
        <v>2050.798635670752</v>
      </c>
      <c r="V36" s="3">
        <v>2021.6068483440858</v>
      </c>
      <c r="W36" s="3">
        <v>1820.8633990277301</v>
      </c>
    </row>
    <row r="37" spans="2:23">
      <c r="B37" s="3">
        <v>33</v>
      </c>
      <c r="C37" s="3" t="s">
        <v>62</v>
      </c>
      <c r="D37" s="14">
        <f t="shared" si="8"/>
        <v>1848626.4825883515</v>
      </c>
      <c r="E37" s="3">
        <f t="shared" si="8"/>
        <v>2060613.0580079497</v>
      </c>
      <c r="F37" s="3">
        <f t="shared" si="8"/>
        <v>1976927.141065164</v>
      </c>
      <c r="G37" s="15">
        <f t="shared" si="8"/>
        <v>1816325.9102282743</v>
      </c>
      <c r="H37" s="20">
        <f t="shared" si="0"/>
        <v>14.429953479463935</v>
      </c>
      <c r="I37" s="4">
        <f t="shared" si="1"/>
        <v>14.538514097466111</v>
      </c>
      <c r="J37" s="4">
        <f t="shared" si="2"/>
        <v>14.497054248193516</v>
      </c>
      <c r="K37" s="21">
        <f t="shared" si="3"/>
        <v>14.412326288026016</v>
      </c>
      <c r="L37" s="5">
        <f t="shared" si="4"/>
        <v>8.4099597921534652E-2</v>
      </c>
      <c r="M37" s="5">
        <f t="shared" si="5"/>
        <v>7.0337329018887118E-2</v>
      </c>
      <c r="N37" s="5">
        <f t="shared" si="6"/>
        <v>-1.6299269781793413E-2</v>
      </c>
      <c r="O37" s="5">
        <f t="shared" si="7"/>
        <v>3.1152837757272067E-2</v>
      </c>
      <c r="P37" s="14">
        <v>826373.72972254641</v>
      </c>
      <c r="Q37" s="3">
        <v>960451.40401917009</v>
      </c>
      <c r="R37" s="3">
        <v>988232.36054222728</v>
      </c>
      <c r="S37" s="15">
        <v>975138.16582045367</v>
      </c>
      <c r="T37" s="14">
        <v>2237.0344265530134</v>
      </c>
      <c r="U37" s="3">
        <v>2145.463111808644</v>
      </c>
      <c r="V37" s="3">
        <v>2000.4679263695189</v>
      </c>
      <c r="W37" s="3">
        <v>1862.6344182724806</v>
      </c>
    </row>
    <row r="38" spans="2:23">
      <c r="B38" s="3">
        <v>34</v>
      </c>
      <c r="C38" s="3" t="s">
        <v>63</v>
      </c>
      <c r="D38" s="14">
        <f t="shared" si="8"/>
        <v>2238504.09967743</v>
      </c>
      <c r="E38" s="3">
        <f t="shared" si="8"/>
        <v>2981266.589262648</v>
      </c>
      <c r="F38" s="3">
        <f t="shared" si="8"/>
        <v>3036205.4295125101</v>
      </c>
      <c r="G38" s="15">
        <f t="shared" si="8"/>
        <v>2657629.8660114366</v>
      </c>
      <c r="H38" s="20">
        <f t="shared" si="0"/>
        <v>14.621318388101029</v>
      </c>
      <c r="I38" s="4">
        <f t="shared" si="1"/>
        <v>14.907858798135852</v>
      </c>
      <c r="J38" s="4">
        <f t="shared" si="2"/>
        <v>14.92611907973833</v>
      </c>
      <c r="K38" s="21">
        <f t="shared" si="3"/>
        <v>14.792945255741387</v>
      </c>
      <c r="L38" s="5">
        <f t="shared" si="4"/>
        <v>0.2754645065586292</v>
      </c>
      <c r="M38" s="5">
        <f t="shared" si="5"/>
        <v>0.43968202968862791</v>
      </c>
      <c r="N38" s="5">
        <f t="shared" si="6"/>
        <v>0.41276556176302037</v>
      </c>
      <c r="O38" s="5">
        <f t="shared" si="7"/>
        <v>0.41177180547264314</v>
      </c>
      <c r="P38" s="14">
        <v>996763.20045684918</v>
      </c>
      <c r="Q38" s="3">
        <v>1349494.1210665391</v>
      </c>
      <c r="R38" s="3">
        <v>1481595.1288987538</v>
      </c>
      <c r="S38" s="15">
        <v>1465565.9955960484</v>
      </c>
      <c r="T38" s="14">
        <v>2245.7732174015359</v>
      </c>
      <c r="U38" s="3">
        <v>2209.1734544989927</v>
      </c>
      <c r="V38" s="3">
        <v>2049.2814604279065</v>
      </c>
      <c r="W38" s="3">
        <v>1813.3812288204554</v>
      </c>
    </row>
    <row r="39" spans="2:23">
      <c r="B39" s="3">
        <v>35</v>
      </c>
      <c r="C39" s="3" t="s">
        <v>64</v>
      </c>
      <c r="D39" s="14">
        <f t="shared" si="8"/>
        <v>1611158.972585568</v>
      </c>
      <c r="E39" s="3">
        <f t="shared" si="8"/>
        <v>1679035.1764410061</v>
      </c>
      <c r="F39" s="3">
        <f t="shared" si="8"/>
        <v>1586467.2153171783</v>
      </c>
      <c r="G39" s="15">
        <f t="shared" si="8"/>
        <v>1329235.9115442336</v>
      </c>
      <c r="H39" s="20">
        <f t="shared" si="0"/>
        <v>14.292464336735412</v>
      </c>
      <c r="I39" s="4">
        <f t="shared" si="1"/>
        <v>14.333729886668685</v>
      </c>
      <c r="J39" s="4">
        <f t="shared" si="2"/>
        <v>14.277020225005973</v>
      </c>
      <c r="K39" s="21">
        <f t="shared" si="3"/>
        <v>14.100114832509766</v>
      </c>
      <c r="L39" s="5">
        <f t="shared" si="4"/>
        <v>-5.3389544806988098E-2</v>
      </c>
      <c r="M39" s="5">
        <f t="shared" si="5"/>
        <v>-0.1344468817785387</v>
      </c>
      <c r="N39" s="5">
        <f t="shared" si="6"/>
        <v>-0.23633329296933603</v>
      </c>
      <c r="O39" s="5">
        <f t="shared" si="7"/>
        <v>-0.281058617758978</v>
      </c>
      <c r="P39" s="14">
        <v>724888.57728573866</v>
      </c>
      <c r="Q39" s="3">
        <v>796600.68317398988</v>
      </c>
      <c r="R39" s="3">
        <v>786914.85492179764</v>
      </c>
      <c r="S39" s="15">
        <v>735759.64109161729</v>
      </c>
      <c r="T39" s="14">
        <v>2222.6298262532514</v>
      </c>
      <c r="U39" s="3">
        <v>2107.7501085625845</v>
      </c>
      <c r="V39" s="3">
        <v>2016.0595589148445</v>
      </c>
      <c r="W39" s="3">
        <v>1806.6170489755311</v>
      </c>
    </row>
    <row r="40" spans="2:23">
      <c r="B40" s="3">
        <v>36</v>
      </c>
      <c r="C40" s="3" t="s">
        <v>65</v>
      </c>
      <c r="D40" s="14">
        <f t="shared" si="8"/>
        <v>915113.53697337641</v>
      </c>
      <c r="E40" s="3">
        <f t="shared" si="8"/>
        <v>876217.4063656379</v>
      </c>
      <c r="F40" s="3">
        <f t="shared" si="8"/>
        <v>845675.80289090122</v>
      </c>
      <c r="G40" s="15">
        <f t="shared" si="8"/>
        <v>684994.10306915536</v>
      </c>
      <c r="H40" s="20">
        <f t="shared" si="0"/>
        <v>13.726803420683769</v>
      </c>
      <c r="I40" s="4">
        <f t="shared" si="1"/>
        <v>13.683369519909464</v>
      </c>
      <c r="J40" s="4">
        <f t="shared" si="2"/>
        <v>13.647891353431106</v>
      </c>
      <c r="K40" s="21">
        <f t="shared" si="3"/>
        <v>13.437165508549141</v>
      </c>
      <c r="L40" s="5">
        <f t="shared" si="4"/>
        <v>-0.61905046085863091</v>
      </c>
      <c r="M40" s="5">
        <f t="shared" si="5"/>
        <v>-0.78480724853775996</v>
      </c>
      <c r="N40" s="5">
        <f t="shared" si="6"/>
        <v>-0.86546216454420311</v>
      </c>
      <c r="O40" s="5">
        <f t="shared" si="7"/>
        <v>-0.94400794171960278</v>
      </c>
      <c r="P40" s="14">
        <v>406752.10723328881</v>
      </c>
      <c r="Q40" s="3">
        <v>419090.11011153972</v>
      </c>
      <c r="R40" s="3">
        <v>418437.21824884857</v>
      </c>
      <c r="S40" s="15">
        <v>386007.48393978336</v>
      </c>
      <c r="T40" s="14">
        <v>2249.8065054854692</v>
      </c>
      <c r="U40" s="3">
        <v>2090.7613547178075</v>
      </c>
      <c r="V40" s="3">
        <v>2021.0338994940212</v>
      </c>
      <c r="W40" s="3">
        <v>1774.5617159485269</v>
      </c>
    </row>
    <row r="41" spans="2:23">
      <c r="B41" s="3">
        <v>37</v>
      </c>
      <c r="C41" s="3" t="s">
        <v>66</v>
      </c>
      <c r="D41" s="14">
        <f t="shared" si="8"/>
        <v>989891.9188357949</v>
      </c>
      <c r="E41" s="3">
        <f t="shared" si="8"/>
        <v>1094682.674199692</v>
      </c>
      <c r="F41" s="3">
        <f t="shared" si="8"/>
        <v>1092435.9980104954</v>
      </c>
      <c r="G41" s="15">
        <f t="shared" si="8"/>
        <v>965940.03817214491</v>
      </c>
      <c r="H41" s="20">
        <f t="shared" si="0"/>
        <v>13.805351043257842</v>
      </c>
      <c r="I41" s="4">
        <f t="shared" si="1"/>
        <v>13.905975083982558</v>
      </c>
      <c r="J41" s="4">
        <f t="shared" si="2"/>
        <v>13.903920621179074</v>
      </c>
      <c r="K41" s="21">
        <f t="shared" si="3"/>
        <v>13.780857038982527</v>
      </c>
      <c r="L41" s="5">
        <f t="shared" si="4"/>
        <v>-0.54050283828455825</v>
      </c>
      <c r="M41" s="5">
        <f t="shared" si="5"/>
        <v>-0.56220168446466623</v>
      </c>
      <c r="N41" s="5">
        <f t="shared" si="6"/>
        <v>-0.60943289679623547</v>
      </c>
      <c r="O41" s="5">
        <f t="shared" si="7"/>
        <v>-0.60031641128621693</v>
      </c>
      <c r="P41" s="14">
        <v>456190.52401859657</v>
      </c>
      <c r="Q41" s="3">
        <v>504754.99874300964</v>
      </c>
      <c r="R41" s="3">
        <v>533118.28395340033</v>
      </c>
      <c r="S41" s="15">
        <v>509856.58629308786</v>
      </c>
      <c r="T41" s="14">
        <v>2169.908989156123</v>
      </c>
      <c r="U41" s="3">
        <v>2168.7406304559204</v>
      </c>
      <c r="V41" s="3">
        <v>2049.1437470675546</v>
      </c>
      <c r="W41" s="3">
        <v>1894.5328238181869</v>
      </c>
    </row>
    <row r="42" spans="2:23">
      <c r="B42" s="3">
        <v>38</v>
      </c>
      <c r="C42" s="3" t="s">
        <v>67</v>
      </c>
      <c r="D42" s="14">
        <f t="shared" si="8"/>
        <v>1521369.0415279656</v>
      </c>
      <c r="E42" s="3">
        <f t="shared" si="8"/>
        <v>1569528.345421257</v>
      </c>
      <c r="F42" s="3">
        <f t="shared" si="8"/>
        <v>1547339.1567438899</v>
      </c>
      <c r="G42" s="15">
        <f t="shared" si="8"/>
        <v>1386805.3221256719</v>
      </c>
      <c r="H42" s="20">
        <f t="shared" si="0"/>
        <v>14.235121172664687</v>
      </c>
      <c r="I42" s="4">
        <f t="shared" si="1"/>
        <v>14.26628571526115</v>
      </c>
      <c r="J42" s="4">
        <f t="shared" si="2"/>
        <v>14.25204734065526</v>
      </c>
      <c r="K42" s="21">
        <f t="shared" si="3"/>
        <v>14.142513330488029</v>
      </c>
      <c r="L42" s="5">
        <f t="shared" si="4"/>
        <v>-0.11073270887771258</v>
      </c>
      <c r="M42" s="5">
        <f t="shared" si="5"/>
        <v>-0.20189105318607403</v>
      </c>
      <c r="N42" s="5">
        <f t="shared" si="6"/>
        <v>-0.26130617732004957</v>
      </c>
      <c r="O42" s="5">
        <f t="shared" si="7"/>
        <v>-0.23866011978071455</v>
      </c>
      <c r="P42" s="14">
        <v>686329.03191203519</v>
      </c>
      <c r="Q42" s="3">
        <v>733416.91316678887</v>
      </c>
      <c r="R42" s="3">
        <v>761325.17862359853</v>
      </c>
      <c r="S42" s="15">
        <v>706392.5073023669</v>
      </c>
      <c r="T42" s="14">
        <v>2216.6759247960167</v>
      </c>
      <c r="U42" s="3">
        <v>2140.022021914192</v>
      </c>
      <c r="V42" s="3">
        <v>2032.428717964284</v>
      </c>
      <c r="W42" s="3">
        <v>1963.2220157908023</v>
      </c>
    </row>
    <row r="43" spans="2:23">
      <c r="B43" s="3">
        <v>39</v>
      </c>
      <c r="C43" s="3" t="s">
        <v>68</v>
      </c>
      <c r="D43" s="14">
        <f t="shared" si="8"/>
        <v>1005866.1069469962</v>
      </c>
      <c r="E43" s="3">
        <f t="shared" si="8"/>
        <v>906139.7359161441</v>
      </c>
      <c r="F43" s="3">
        <f t="shared" si="8"/>
        <v>836055.32157774724</v>
      </c>
      <c r="G43" s="15">
        <f t="shared" si="8"/>
        <v>702318.60324767581</v>
      </c>
      <c r="H43" s="20">
        <f t="shared" si="0"/>
        <v>13.821359526297877</v>
      </c>
      <c r="I43" s="4">
        <f t="shared" si="1"/>
        <v>13.716948807035319</v>
      </c>
      <c r="J43" s="4">
        <f t="shared" si="2"/>
        <v>13.636450064013488</v>
      </c>
      <c r="K43" s="21">
        <f t="shared" si="3"/>
        <v>13.462142430828999</v>
      </c>
      <c r="L43" s="5">
        <f t="shared" si="4"/>
        <v>-0.52449435524452248</v>
      </c>
      <c r="M43" s="5">
        <f t="shared" si="5"/>
        <v>-0.75122796141190484</v>
      </c>
      <c r="N43" s="5">
        <f t="shared" si="6"/>
        <v>-0.87690345396182146</v>
      </c>
      <c r="O43" s="5">
        <f t="shared" si="7"/>
        <v>-0.91903101943974441</v>
      </c>
      <c r="P43" s="14">
        <v>437509.95080454776</v>
      </c>
      <c r="Q43" s="3">
        <v>432024.87508075486</v>
      </c>
      <c r="R43" s="3">
        <v>426967.35666698735</v>
      </c>
      <c r="S43" s="15">
        <v>377715.92816899694</v>
      </c>
      <c r="T43" s="14">
        <v>2299.0702385106542</v>
      </c>
      <c r="U43" s="3">
        <v>2097.4249127362559</v>
      </c>
      <c r="V43" s="3">
        <v>1958.1246868711501</v>
      </c>
      <c r="W43" s="3">
        <v>1859.3830730205418</v>
      </c>
    </row>
    <row r="44" spans="2:23">
      <c r="B44" s="3">
        <v>40</v>
      </c>
      <c r="C44" s="3" t="s">
        <v>69</v>
      </c>
      <c r="D44" s="14">
        <f t="shared" si="8"/>
        <v>3403339.4781821403</v>
      </c>
      <c r="E44" s="3">
        <f t="shared" si="8"/>
        <v>4366188.2782148849</v>
      </c>
      <c r="F44" s="3">
        <f t="shared" si="8"/>
        <v>4742540.1207916811</v>
      </c>
      <c r="G44" s="15">
        <f t="shared" si="8"/>
        <v>4277101.2240478899</v>
      </c>
      <c r="H44" s="20">
        <f t="shared" si="0"/>
        <v>15.040267707009445</v>
      </c>
      <c r="I44" s="4">
        <f t="shared" si="1"/>
        <v>15.289400938894447</v>
      </c>
      <c r="J44" s="4">
        <f t="shared" si="2"/>
        <v>15.372083440595624</v>
      </c>
      <c r="K44" s="21">
        <f t="shared" si="3"/>
        <v>15.26878605399653</v>
      </c>
      <c r="L44" s="5">
        <f t="shared" si="4"/>
        <v>0.69441382546704489</v>
      </c>
      <c r="M44" s="5">
        <f t="shared" si="5"/>
        <v>0.8212241704472234</v>
      </c>
      <c r="N44" s="5">
        <f t="shared" si="6"/>
        <v>0.85872992262031467</v>
      </c>
      <c r="O44" s="5">
        <f t="shared" si="7"/>
        <v>0.88761260372778672</v>
      </c>
      <c r="P44" s="14">
        <v>1545174.8782272467</v>
      </c>
      <c r="Q44" s="3">
        <v>1966965.8024604602</v>
      </c>
      <c r="R44" s="3">
        <v>2276978.9602313396</v>
      </c>
      <c r="S44" s="15">
        <v>2426793.8838903336</v>
      </c>
      <c r="T44" s="14">
        <v>2202.5594165022503</v>
      </c>
      <c r="U44" s="3">
        <v>2219.7581029386774</v>
      </c>
      <c r="V44" s="3">
        <v>2082.8212309479759</v>
      </c>
      <c r="W44" s="3">
        <v>1762.4493173649237</v>
      </c>
    </row>
    <row r="45" spans="2:23">
      <c r="B45" s="3">
        <v>41</v>
      </c>
      <c r="C45" s="3" t="s">
        <v>70</v>
      </c>
      <c r="D45" s="14">
        <f t="shared" si="8"/>
        <v>943039.51008944865</v>
      </c>
      <c r="E45" s="3">
        <f t="shared" si="8"/>
        <v>874231.09093598253</v>
      </c>
      <c r="F45" s="3">
        <f t="shared" si="8"/>
        <v>895800.22895077243</v>
      </c>
      <c r="G45" s="15">
        <f t="shared" si="8"/>
        <v>811376.73194285727</v>
      </c>
      <c r="H45" s="20">
        <f t="shared" si="0"/>
        <v>13.756863459029985</v>
      </c>
      <c r="I45" s="4">
        <f t="shared" si="1"/>
        <v>13.681100025793782</v>
      </c>
      <c r="J45" s="4">
        <f t="shared" si="2"/>
        <v>13.705472708337769</v>
      </c>
      <c r="K45" s="21">
        <f t="shared" si="3"/>
        <v>13.606487752911038</v>
      </c>
      <c r="L45" s="5">
        <f t="shared" si="4"/>
        <v>-0.58899042251241518</v>
      </c>
      <c r="M45" s="5">
        <f t="shared" si="5"/>
        <v>-0.78707674265344174</v>
      </c>
      <c r="N45" s="5">
        <f t="shared" si="6"/>
        <v>-0.80788080963754005</v>
      </c>
      <c r="O45" s="5">
        <f t="shared" si="7"/>
        <v>-0.77468569735770565</v>
      </c>
      <c r="P45" s="14">
        <v>416127.4215097563</v>
      </c>
      <c r="Q45" s="3">
        <v>422314.48860610538</v>
      </c>
      <c r="R45" s="3">
        <v>442593.47404835402</v>
      </c>
      <c r="S45" s="15">
        <v>446120.92604339472</v>
      </c>
      <c r="T45" s="14">
        <v>2266.2277498271974</v>
      </c>
      <c r="U45" s="3">
        <v>2070.0949518011489</v>
      </c>
      <c r="V45" s="3">
        <v>2023.9797499881456</v>
      </c>
      <c r="W45" s="3">
        <v>1818.7372180428354</v>
      </c>
    </row>
    <row r="46" spans="2:23">
      <c r="B46" s="3">
        <v>42</v>
      </c>
      <c r="C46" s="3" t="s">
        <v>71</v>
      </c>
      <c r="D46" s="14">
        <f t="shared" si="8"/>
        <v>1611461.5763200091</v>
      </c>
      <c r="E46" s="3">
        <f t="shared" si="8"/>
        <v>1554849.467725931</v>
      </c>
      <c r="F46" s="3">
        <f t="shared" si="8"/>
        <v>1501081.1524674473</v>
      </c>
      <c r="G46" s="15">
        <f t="shared" si="8"/>
        <v>1412389.6799225735</v>
      </c>
      <c r="H46" s="20">
        <f t="shared" si="0"/>
        <v>14.292652136527996</v>
      </c>
      <c r="I46" s="4">
        <f t="shared" si="1"/>
        <v>14.256889293588589</v>
      </c>
      <c r="J46" s="4">
        <f t="shared" si="2"/>
        <v>14.221696174755337</v>
      </c>
      <c r="K46" s="21">
        <f t="shared" si="3"/>
        <v>14.160793636242875</v>
      </c>
      <c r="L46" s="5">
        <f t="shared" si="4"/>
        <v>-5.3201745014403556E-2</v>
      </c>
      <c r="M46" s="5">
        <f t="shared" si="5"/>
        <v>-0.21128747485863464</v>
      </c>
      <c r="N46" s="5">
        <f t="shared" si="6"/>
        <v>-0.29165734321997228</v>
      </c>
      <c r="O46" s="5">
        <f t="shared" si="7"/>
        <v>-0.22037981402586837</v>
      </c>
      <c r="P46" s="14">
        <v>713798.8530707485</v>
      </c>
      <c r="Q46" s="3">
        <v>725439.94882297865</v>
      </c>
      <c r="R46" s="3">
        <v>740338.57716715336</v>
      </c>
      <c r="S46" s="15">
        <v>708296.98714843462</v>
      </c>
      <c r="T46" s="14">
        <v>2257.5849896473401</v>
      </c>
      <c r="U46" s="3">
        <v>2143.3193336659547</v>
      </c>
      <c r="V46" s="3">
        <v>2027.5603605734216</v>
      </c>
      <c r="W46" s="3">
        <v>1994.0642210109886</v>
      </c>
    </row>
    <row r="47" spans="2:23">
      <c r="B47" s="3">
        <v>43</v>
      </c>
      <c r="C47" s="3" t="s">
        <v>72</v>
      </c>
      <c r="D47" s="14">
        <f t="shared" si="8"/>
        <v>1825958.1310872941</v>
      </c>
      <c r="E47" s="3">
        <f t="shared" si="8"/>
        <v>1733009.6690524514</v>
      </c>
      <c r="F47" s="3">
        <f t="shared" si="8"/>
        <v>1864035.5206999669</v>
      </c>
      <c r="G47" s="15">
        <f t="shared" si="8"/>
        <v>1678607.7938341985</v>
      </c>
      <c r="H47" s="20">
        <f t="shared" si="0"/>
        <v>14.417615410568198</v>
      </c>
      <c r="I47" s="4">
        <f t="shared" si="1"/>
        <v>14.365370148054627</v>
      </c>
      <c r="J47" s="4">
        <f t="shared" si="2"/>
        <v>14.438254330215617</v>
      </c>
      <c r="K47" s="21">
        <f t="shared" si="3"/>
        <v>14.333475313676322</v>
      </c>
      <c r="L47" s="5">
        <f t="shared" si="4"/>
        <v>7.1761529025797799E-2</v>
      </c>
      <c r="M47" s="5">
        <f t="shared" si="5"/>
        <v>-0.10280662039259703</v>
      </c>
      <c r="N47" s="5">
        <f t="shared" si="6"/>
        <v>-7.5099187759692043E-2</v>
      </c>
      <c r="O47" s="5">
        <f t="shared" si="7"/>
        <v>-4.7698136592421392E-2</v>
      </c>
      <c r="P47" s="14">
        <v>843656.1710546969</v>
      </c>
      <c r="Q47" s="3">
        <v>835122.44886884373</v>
      </c>
      <c r="R47" s="3">
        <v>921338.3640583735</v>
      </c>
      <c r="S47" s="15">
        <v>917844.07290130795</v>
      </c>
      <c r="T47" s="14">
        <v>2164.3392103735487</v>
      </c>
      <c r="U47" s="3">
        <v>2075.1563694638762</v>
      </c>
      <c r="V47" s="3">
        <v>2023.1823545142929</v>
      </c>
      <c r="W47" s="3">
        <v>1828.8594363616839</v>
      </c>
    </row>
    <row r="48" spans="2:23">
      <c r="B48" s="3">
        <v>44</v>
      </c>
      <c r="C48" s="3" t="s">
        <v>73</v>
      </c>
      <c r="D48" s="14">
        <f t="shared" si="8"/>
        <v>1315623.3586387876</v>
      </c>
      <c r="E48" s="3">
        <f t="shared" si="8"/>
        <v>1261888.770074815</v>
      </c>
      <c r="F48" s="3">
        <f t="shared" si="8"/>
        <v>1240253.873367735</v>
      </c>
      <c r="G48" s="15">
        <f t="shared" si="8"/>
        <v>1075190.645330935</v>
      </c>
      <c r="H48" s="20">
        <f t="shared" si="0"/>
        <v>14.089821148261635</v>
      </c>
      <c r="I48" s="4">
        <f t="shared" si="1"/>
        <v>14.048120180381826</v>
      </c>
      <c r="J48" s="4">
        <f t="shared" si="2"/>
        <v>14.030826653212428</v>
      </c>
      <c r="K48" s="21">
        <f t="shared" si="3"/>
        <v>13.888008548314117</v>
      </c>
      <c r="L48" s="5">
        <f t="shared" si="4"/>
        <v>-0.25603273328076526</v>
      </c>
      <c r="M48" s="5">
        <f t="shared" si="5"/>
        <v>-0.42005658806539792</v>
      </c>
      <c r="N48" s="5">
        <f t="shared" si="6"/>
        <v>-0.48252686476288176</v>
      </c>
      <c r="O48" s="5">
        <f t="shared" si="7"/>
        <v>-0.4931649019546267</v>
      </c>
      <c r="P48" s="14">
        <v>594052.26351154246</v>
      </c>
      <c r="Q48" s="3">
        <v>603621.93520451232</v>
      </c>
      <c r="R48" s="3">
        <v>614184.6305672836</v>
      </c>
      <c r="S48" s="15">
        <v>604453.68362915947</v>
      </c>
      <c r="T48" s="14">
        <v>2214.6592807540496</v>
      </c>
      <c r="U48" s="3">
        <v>2090.5283530613847</v>
      </c>
      <c r="V48" s="3">
        <v>2019.3502273448144</v>
      </c>
      <c r="W48" s="3">
        <v>1778.7808635319343</v>
      </c>
    </row>
    <row r="49" spans="2:23">
      <c r="B49" s="3">
        <v>45</v>
      </c>
      <c r="C49" s="3" t="s">
        <v>74</v>
      </c>
      <c r="D49" s="14">
        <f t="shared" si="8"/>
        <v>1178760.6413323032</v>
      </c>
      <c r="E49" s="3">
        <f t="shared" si="8"/>
        <v>1123358.98030701</v>
      </c>
      <c r="F49" s="3">
        <f t="shared" si="8"/>
        <v>1194015.8338550525</v>
      </c>
      <c r="G49" s="15">
        <f t="shared" si="8"/>
        <v>1074514.7690871558</v>
      </c>
      <c r="H49" s="20">
        <f t="shared" si="0"/>
        <v>13.979974140530459</v>
      </c>
      <c r="I49" s="4">
        <f t="shared" si="1"/>
        <v>13.931833844533646</v>
      </c>
      <c r="J49" s="4">
        <f t="shared" si="2"/>
        <v>13.992832834031892</v>
      </c>
      <c r="K49" s="21">
        <f t="shared" si="3"/>
        <v>13.887379740049026</v>
      </c>
      <c r="L49" s="5">
        <f t="shared" si="4"/>
        <v>-0.36587974101194121</v>
      </c>
      <c r="M49" s="5">
        <f t="shared" si="5"/>
        <v>-0.53634292391357796</v>
      </c>
      <c r="N49" s="5">
        <f t="shared" si="6"/>
        <v>-0.52052068394341688</v>
      </c>
      <c r="O49" s="5">
        <f t="shared" si="7"/>
        <v>-0.49379371021971785</v>
      </c>
      <c r="P49" s="14">
        <v>535831.81845119537</v>
      </c>
      <c r="Q49" s="3">
        <v>546855.69794732216</v>
      </c>
      <c r="R49" s="3">
        <v>594026.77940715826</v>
      </c>
      <c r="S49" s="15">
        <v>576867.12048514653</v>
      </c>
      <c r="T49" s="14">
        <v>2199.8705577796277</v>
      </c>
      <c r="U49" s="3">
        <v>2054.2146392981745</v>
      </c>
      <c r="V49" s="3">
        <v>2010.0370475665868</v>
      </c>
      <c r="W49" s="3">
        <v>1862.672929224128</v>
      </c>
    </row>
    <row r="50" spans="2:23">
      <c r="B50" s="3">
        <v>46</v>
      </c>
      <c r="C50" s="3" t="s">
        <v>75</v>
      </c>
      <c r="D50" s="14">
        <f t="shared" si="8"/>
        <v>2236007.7918095631</v>
      </c>
      <c r="E50" s="3">
        <f t="shared" si="8"/>
        <v>1793874.0936372711</v>
      </c>
      <c r="F50" s="3">
        <f t="shared" si="8"/>
        <v>1732559.8816397085</v>
      </c>
      <c r="G50" s="15">
        <f t="shared" si="8"/>
        <v>1439713.1338837703</v>
      </c>
      <c r="H50" s="20">
        <f t="shared" si="0"/>
        <v>14.620202597960162</v>
      </c>
      <c r="I50" s="4">
        <f t="shared" si="1"/>
        <v>14.399888137218989</v>
      </c>
      <c r="J50" s="4">
        <f t="shared" si="2"/>
        <v>14.365110573165888</v>
      </c>
      <c r="K50" s="21">
        <f t="shared" si="3"/>
        <v>14.179954439126007</v>
      </c>
      <c r="L50" s="5">
        <f t="shared" si="4"/>
        <v>0.27434871641776226</v>
      </c>
      <c r="M50" s="5">
        <f t="shared" si="5"/>
        <v>-6.8288631228234919E-2</v>
      </c>
      <c r="N50" s="5">
        <f t="shared" si="6"/>
        <v>-0.14824294480942157</v>
      </c>
      <c r="O50" s="5">
        <f t="shared" si="7"/>
        <v>-0.20121901114273655</v>
      </c>
      <c r="P50" s="14">
        <v>1001604.9083062435</v>
      </c>
      <c r="Q50" s="3">
        <v>868580.39479073754</v>
      </c>
      <c r="R50" s="3">
        <v>873294.8051045551</v>
      </c>
      <c r="S50" s="15">
        <v>837361.77129738801</v>
      </c>
      <c r="T50" s="14">
        <v>2232.4249544570898</v>
      </c>
      <c r="U50" s="3">
        <v>2065.2942484034074</v>
      </c>
      <c r="V50" s="3">
        <v>1983.9347165614686</v>
      </c>
      <c r="W50" s="3">
        <v>1719.3442347542493</v>
      </c>
    </row>
    <row r="51" spans="2:23">
      <c r="B51" s="3">
        <v>47</v>
      </c>
      <c r="C51" s="3" t="s">
        <v>76</v>
      </c>
      <c r="D51" s="14" t="s">
        <v>9</v>
      </c>
      <c r="E51" s="3" t="s">
        <v>10</v>
      </c>
      <c r="F51" s="3">
        <f t="shared" si="8"/>
        <v>1128872.7927729916</v>
      </c>
      <c r="G51" s="15">
        <f t="shared" si="8"/>
        <v>1101607.2811511066</v>
      </c>
      <c r="H51" s="14" t="s">
        <v>9</v>
      </c>
      <c r="I51" s="3" t="s">
        <v>10</v>
      </c>
      <c r="J51" s="4">
        <f>LN(F51)</f>
        <v>13.936730164306358</v>
      </c>
      <c r="K51" s="21">
        <f>LN(G51)</f>
        <v>13.912280835989034</v>
      </c>
      <c r="L51" s="3" t="s">
        <v>10</v>
      </c>
      <c r="M51" s="3" t="s">
        <v>10</v>
      </c>
      <c r="N51" s="5">
        <f>J51-J$52</f>
        <v>-0.57662335366895157</v>
      </c>
      <c r="O51" s="5">
        <f>K51-K$52</f>
        <v>-0.46889261427971007</v>
      </c>
      <c r="P51" s="14" t="s">
        <v>12</v>
      </c>
      <c r="Q51" s="3" t="s">
        <v>13</v>
      </c>
      <c r="R51" s="3">
        <v>526056.16432943882</v>
      </c>
      <c r="S51" s="15">
        <v>588160.5177138357</v>
      </c>
      <c r="T51" s="14" t="s">
        <v>12</v>
      </c>
      <c r="U51" s="3" t="s">
        <v>12</v>
      </c>
      <c r="V51" s="3">
        <v>2145.9168608202895</v>
      </c>
      <c r="W51" s="3">
        <v>1872.9704697503751</v>
      </c>
    </row>
    <row r="52" spans="2:23">
      <c r="B52" s="10">
        <v>0</v>
      </c>
      <c r="C52" s="10" t="s">
        <v>77</v>
      </c>
      <c r="D52" s="16" t="s">
        <v>10</v>
      </c>
      <c r="E52" s="10" t="s">
        <v>10</v>
      </c>
      <c r="F52" s="10" t="s">
        <v>10</v>
      </c>
      <c r="G52" s="17" t="s">
        <v>10</v>
      </c>
      <c r="H52" s="22">
        <f>AVERAGE(H5:H50)</f>
        <v>14.3458538815424</v>
      </c>
      <c r="I52" s="11">
        <f>AVERAGE(I5:I50)</f>
        <v>14.468176768447224</v>
      </c>
      <c r="J52" s="11">
        <f>AVERAGE(J5:J51)</f>
        <v>14.513353517975309</v>
      </c>
      <c r="K52" s="23">
        <f>AVERAGE(K5:K51)</f>
        <v>14.381173450268744</v>
      </c>
      <c r="L52" s="10" t="s">
        <v>10</v>
      </c>
      <c r="M52" s="10" t="s">
        <v>10</v>
      </c>
      <c r="N52" s="10" t="s">
        <v>10</v>
      </c>
      <c r="O52" s="10" t="s">
        <v>10</v>
      </c>
      <c r="P52" s="16" t="s">
        <v>14</v>
      </c>
      <c r="Q52" s="10" t="s">
        <v>14</v>
      </c>
      <c r="R52" s="10" t="s">
        <v>15</v>
      </c>
      <c r="S52" s="17" t="s">
        <v>14</v>
      </c>
      <c r="T52" s="16" t="s">
        <v>14</v>
      </c>
      <c r="U52" s="10" t="s">
        <v>14</v>
      </c>
      <c r="V52" s="10" t="s">
        <v>15</v>
      </c>
      <c r="W52" s="10" t="s">
        <v>14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S52"/>
  <sheetViews>
    <sheetView workbookViewId="0">
      <selection activeCell="K9" sqref="K9"/>
    </sheetView>
  </sheetViews>
  <sheetFormatPr defaultColWidth="9.33203125" defaultRowHeight="10.5"/>
  <cols>
    <col min="1" max="1" width="9.33203125" style="1"/>
    <col min="2" max="2" width="4.5" style="1" bestFit="1" customWidth="1"/>
    <col min="3" max="11" width="9.33203125" style="1"/>
    <col min="12" max="19" width="11.83203125" style="1" customWidth="1"/>
    <col min="20" max="16384" width="9.33203125" style="1"/>
  </cols>
  <sheetData>
    <row r="3" spans="2:19">
      <c r="B3" s="7"/>
      <c r="C3" s="7"/>
      <c r="D3" s="49" t="s">
        <v>79</v>
      </c>
      <c r="E3" s="7"/>
      <c r="F3" s="7"/>
      <c r="G3" s="7"/>
      <c r="H3" s="49" t="s">
        <v>78</v>
      </c>
      <c r="I3" s="7"/>
      <c r="J3" s="7"/>
      <c r="K3" s="7"/>
      <c r="L3" s="49" t="s">
        <v>103</v>
      </c>
      <c r="P3" s="49" t="s">
        <v>102</v>
      </c>
    </row>
    <row r="4" spans="2:19">
      <c r="B4" s="10"/>
      <c r="C4" s="10"/>
      <c r="D4" s="16">
        <v>1955</v>
      </c>
      <c r="E4" s="10">
        <v>1970</v>
      </c>
      <c r="F4" s="10">
        <v>1990</v>
      </c>
      <c r="G4" s="17">
        <v>2008</v>
      </c>
      <c r="H4" s="10">
        <v>1955</v>
      </c>
      <c r="I4" s="10">
        <v>1970</v>
      </c>
      <c r="J4" s="10">
        <v>1990</v>
      </c>
      <c r="K4" s="10">
        <v>2008</v>
      </c>
      <c r="L4" s="16">
        <v>1955</v>
      </c>
      <c r="M4" s="10">
        <v>1970</v>
      </c>
      <c r="N4" s="10">
        <v>1990</v>
      </c>
      <c r="O4" s="17">
        <v>2008</v>
      </c>
      <c r="P4" s="16">
        <v>1955</v>
      </c>
      <c r="Q4" s="10">
        <v>1970</v>
      </c>
      <c r="R4" s="10">
        <v>1990</v>
      </c>
      <c r="S4" s="10">
        <v>2008</v>
      </c>
    </row>
    <row r="5" spans="2:19">
      <c r="B5" s="6">
        <v>1</v>
      </c>
      <c r="C5" s="6" t="s">
        <v>30</v>
      </c>
      <c r="D5" s="26">
        <f t="shared" ref="D5:D50" si="0">L5/SUM(L5,P5)</f>
        <v>0.25082563088205578</v>
      </c>
      <c r="E5" s="9">
        <f t="shared" ref="E5:E50" si="1">M5/SUM(M5,Q5)</f>
        <v>0.34371203706160469</v>
      </c>
      <c r="F5" s="9">
        <f t="shared" ref="F5:F50" si="2">N5/SUM(N5,R5)</f>
        <v>0.32175070968969399</v>
      </c>
      <c r="G5" s="27">
        <f t="shared" ref="G5:G50" si="3">O5/SUM(O5,S5)</f>
        <v>0.37293788674470274</v>
      </c>
      <c r="H5" s="9">
        <f t="shared" ref="H5:H50" si="4">1-D5</f>
        <v>0.74917436911794422</v>
      </c>
      <c r="I5" s="9">
        <f t="shared" ref="I5:I50" si="5">1-E5</f>
        <v>0.65628796293839531</v>
      </c>
      <c r="J5" s="9">
        <f t="shared" ref="J5:J50" si="6">1-F5</f>
        <v>0.67824929031030601</v>
      </c>
      <c r="K5" s="9">
        <f t="shared" ref="K5:K50" si="7">1-G5</f>
        <v>0.62706211325529726</v>
      </c>
      <c r="L5" s="12">
        <v>114831.36517857815</v>
      </c>
      <c r="M5" s="6">
        <v>954894.53801052226</v>
      </c>
      <c r="N5" s="6">
        <v>4945019.9427733552</v>
      </c>
      <c r="O5" s="13">
        <v>6044950.7548131458</v>
      </c>
      <c r="P5" s="12">
        <v>342982.15561178565</v>
      </c>
      <c r="Q5" s="6">
        <v>1823287.2974989892</v>
      </c>
      <c r="R5" s="6">
        <v>10424083.50859892</v>
      </c>
      <c r="S5" s="6">
        <v>10164050.716124184</v>
      </c>
    </row>
    <row r="6" spans="2:19">
      <c r="B6" s="3">
        <v>2</v>
      </c>
      <c r="C6" s="3" t="s">
        <v>31</v>
      </c>
      <c r="D6" s="28">
        <f t="shared" si="0"/>
        <v>0.25819010079425175</v>
      </c>
      <c r="E6" s="5">
        <f t="shared" si="1"/>
        <v>0.32203064509083684</v>
      </c>
      <c r="F6" s="5">
        <f t="shared" si="2"/>
        <v>0.33932359638813286</v>
      </c>
      <c r="G6" s="29">
        <f t="shared" si="3"/>
        <v>0.39526693118604295</v>
      </c>
      <c r="H6" s="5">
        <f t="shared" si="4"/>
        <v>0.74180989920574825</v>
      </c>
      <c r="I6" s="5">
        <f t="shared" si="5"/>
        <v>0.67796935490916321</v>
      </c>
      <c r="J6" s="5">
        <f t="shared" si="6"/>
        <v>0.66067640361186708</v>
      </c>
      <c r="K6" s="5">
        <f t="shared" si="7"/>
        <v>0.60473306881395705</v>
      </c>
      <c r="L6" s="14">
        <v>20904.236911351651</v>
      </c>
      <c r="M6" s="3">
        <v>177430.41294451314</v>
      </c>
      <c r="N6" s="3">
        <v>1069042.3215296098</v>
      </c>
      <c r="O6" s="15">
        <v>1709043.2739402915</v>
      </c>
      <c r="P6" s="14">
        <v>60060.280500607369</v>
      </c>
      <c r="Q6" s="3">
        <v>373543.27744592907</v>
      </c>
      <c r="R6" s="3">
        <v>2081467.4953791839</v>
      </c>
      <c r="S6" s="3">
        <v>2614726.6625229353</v>
      </c>
    </row>
    <row r="7" spans="2:19">
      <c r="B7" s="3">
        <v>3</v>
      </c>
      <c r="C7" s="3" t="s">
        <v>32</v>
      </c>
      <c r="D7" s="28">
        <f t="shared" si="0"/>
        <v>0.27310150300940372</v>
      </c>
      <c r="E7" s="5">
        <f t="shared" si="1"/>
        <v>0.34272451359455619</v>
      </c>
      <c r="F7" s="5">
        <f t="shared" si="2"/>
        <v>0.32508481379058329</v>
      </c>
      <c r="G7" s="29">
        <f t="shared" si="3"/>
        <v>0.37237017899095537</v>
      </c>
      <c r="H7" s="5">
        <f t="shared" si="4"/>
        <v>0.72689849699059628</v>
      </c>
      <c r="I7" s="5">
        <f t="shared" si="5"/>
        <v>0.65727548640544375</v>
      </c>
      <c r="J7" s="5">
        <f t="shared" si="6"/>
        <v>0.67491518620941671</v>
      </c>
      <c r="K7" s="5">
        <f t="shared" si="7"/>
        <v>0.62762982100904463</v>
      </c>
      <c r="L7" s="14">
        <v>21544.071425834605</v>
      </c>
      <c r="M7" s="3">
        <v>192671.5551032552</v>
      </c>
      <c r="N7" s="3">
        <v>1067721.9652995982</v>
      </c>
      <c r="O7" s="15">
        <v>1445523.3450889192</v>
      </c>
      <c r="P7" s="14">
        <v>57342.610589579912</v>
      </c>
      <c r="Q7" s="3">
        <v>369504.61689705309</v>
      </c>
      <c r="R7" s="3">
        <v>2216719.2635897188</v>
      </c>
      <c r="S7" s="3">
        <v>2436429.1490822909</v>
      </c>
    </row>
    <row r="8" spans="2:19">
      <c r="B8" s="3">
        <v>4</v>
      </c>
      <c r="C8" s="3" t="s">
        <v>33</v>
      </c>
      <c r="D8" s="28">
        <f t="shared" si="0"/>
        <v>0.23829126506717208</v>
      </c>
      <c r="E8" s="5">
        <f t="shared" si="1"/>
        <v>0.29032271039377244</v>
      </c>
      <c r="F8" s="5">
        <f t="shared" si="2"/>
        <v>0.33000830394945946</v>
      </c>
      <c r="G8" s="29">
        <f t="shared" si="3"/>
        <v>0.35495577928208871</v>
      </c>
      <c r="H8" s="5">
        <f t="shared" si="4"/>
        <v>0.76170873493282798</v>
      </c>
      <c r="I8" s="5">
        <f t="shared" si="5"/>
        <v>0.70967728960622756</v>
      </c>
      <c r="J8" s="5">
        <f t="shared" si="6"/>
        <v>0.66999169605054054</v>
      </c>
      <c r="K8" s="5">
        <f t="shared" si="7"/>
        <v>0.64504422071791123</v>
      </c>
      <c r="L8" s="14">
        <v>28151.035501168186</v>
      </c>
      <c r="M8" s="3">
        <v>249347.28899520004</v>
      </c>
      <c r="N8" s="3">
        <v>2103982.9652272323</v>
      </c>
      <c r="O8" s="15">
        <v>2763032.7528777961</v>
      </c>
      <c r="P8" s="14">
        <v>89986.049772321276</v>
      </c>
      <c r="Q8" s="3">
        <v>609515.21148574282</v>
      </c>
      <c r="R8" s="3">
        <v>4271562.5590740461</v>
      </c>
      <c r="S8" s="3">
        <v>5021127.7373842094</v>
      </c>
    </row>
    <row r="9" spans="2:19">
      <c r="B9" s="3">
        <v>5</v>
      </c>
      <c r="C9" s="3" t="s">
        <v>34</v>
      </c>
      <c r="D9" s="28">
        <f t="shared" si="0"/>
        <v>0.19749623459938442</v>
      </c>
      <c r="E9" s="5">
        <f t="shared" si="1"/>
        <v>0.3309895667177582</v>
      </c>
      <c r="F9" s="5">
        <f t="shared" si="2"/>
        <v>0.32088125808853613</v>
      </c>
      <c r="G9" s="29">
        <f t="shared" si="3"/>
        <v>0.39775316568693753</v>
      </c>
      <c r="H9" s="5">
        <f t="shared" si="4"/>
        <v>0.80250376540061552</v>
      </c>
      <c r="I9" s="5">
        <f t="shared" si="5"/>
        <v>0.66901043328224175</v>
      </c>
      <c r="J9" s="5">
        <f t="shared" si="6"/>
        <v>0.67911874191146393</v>
      </c>
      <c r="K9" s="5">
        <f t="shared" si="7"/>
        <v>0.60224683431306247</v>
      </c>
      <c r="L9" s="14">
        <v>16275.680712389607</v>
      </c>
      <c r="M9" s="3">
        <v>165199.37759990362</v>
      </c>
      <c r="N9" s="3">
        <v>904345.46184740542</v>
      </c>
      <c r="O9" s="15">
        <v>1255016.1492663801</v>
      </c>
      <c r="P9" s="14">
        <v>66134.400398292681</v>
      </c>
      <c r="Q9" s="3">
        <v>333908.12973966339</v>
      </c>
      <c r="R9" s="3">
        <v>1913972.6513216796</v>
      </c>
      <c r="S9" s="3">
        <v>1900247.6111085024</v>
      </c>
    </row>
    <row r="10" spans="2:19">
      <c r="B10" s="3">
        <v>6</v>
      </c>
      <c r="C10" s="3" t="s">
        <v>35</v>
      </c>
      <c r="D10" s="28">
        <f t="shared" si="0"/>
        <v>0.26507221246593721</v>
      </c>
      <c r="E10" s="5">
        <f t="shared" si="1"/>
        <v>0.3105906452241482</v>
      </c>
      <c r="F10" s="5">
        <f t="shared" si="2"/>
        <v>0.31271353217980125</v>
      </c>
      <c r="G10" s="29">
        <f t="shared" si="3"/>
        <v>0.34367845457062474</v>
      </c>
      <c r="H10" s="5">
        <f t="shared" si="4"/>
        <v>0.73492778753406274</v>
      </c>
      <c r="I10" s="5">
        <f t="shared" si="5"/>
        <v>0.68940935477585175</v>
      </c>
      <c r="J10" s="5">
        <f t="shared" si="6"/>
        <v>0.68728646782019875</v>
      </c>
      <c r="K10" s="5">
        <f t="shared" si="7"/>
        <v>0.65632154542937526</v>
      </c>
      <c r="L10" s="14">
        <v>19406.524668110342</v>
      </c>
      <c r="M10" s="3">
        <v>154068.69965058513</v>
      </c>
      <c r="N10" s="3">
        <v>951565.24902277323</v>
      </c>
      <c r="O10" s="15">
        <v>1259087.7944118255</v>
      </c>
      <c r="P10" s="14">
        <v>53805.693570737138</v>
      </c>
      <c r="Q10" s="3">
        <v>341981.97676111507</v>
      </c>
      <c r="R10" s="3">
        <v>2091364.305031993</v>
      </c>
      <c r="S10" s="3">
        <v>2404475.5674080737</v>
      </c>
    </row>
    <row r="11" spans="2:19">
      <c r="B11" s="3">
        <v>7</v>
      </c>
      <c r="C11" s="3" t="s">
        <v>36</v>
      </c>
      <c r="D11" s="28">
        <f t="shared" si="0"/>
        <v>0.27969724350243641</v>
      </c>
      <c r="E11" s="5">
        <f t="shared" si="1"/>
        <v>0.37204463779035163</v>
      </c>
      <c r="F11" s="5">
        <f t="shared" si="2"/>
        <v>0.35834855688311112</v>
      </c>
      <c r="G11" s="29">
        <f t="shared" si="3"/>
        <v>0.35423799796255345</v>
      </c>
      <c r="H11" s="5">
        <f t="shared" si="4"/>
        <v>0.72030275649756359</v>
      </c>
      <c r="I11" s="5">
        <f t="shared" si="5"/>
        <v>0.62795536220964832</v>
      </c>
      <c r="J11" s="5">
        <f t="shared" si="6"/>
        <v>0.64165144311688893</v>
      </c>
      <c r="K11" s="5">
        <f t="shared" si="7"/>
        <v>0.6457620020374466</v>
      </c>
      <c r="L11" s="14">
        <v>33078.053758929687</v>
      </c>
      <c r="M11" s="3">
        <v>316510.75625632791</v>
      </c>
      <c r="N11" s="3">
        <v>1922849.3107828679</v>
      </c>
      <c r="O11" s="15">
        <v>2358803.6101350943</v>
      </c>
      <c r="P11" s="14">
        <v>85185.727981348871</v>
      </c>
      <c r="Q11" s="3">
        <v>534222.52708340599</v>
      </c>
      <c r="R11" s="3">
        <v>3443013.8240031824</v>
      </c>
      <c r="S11" s="3">
        <v>4300006.6352424882</v>
      </c>
    </row>
    <row r="12" spans="2:19">
      <c r="B12" s="3">
        <v>8</v>
      </c>
      <c r="C12" s="3" t="s">
        <v>37</v>
      </c>
      <c r="D12" s="28">
        <f t="shared" si="0"/>
        <v>0.30413370690264097</v>
      </c>
      <c r="E12" s="5">
        <f t="shared" si="1"/>
        <v>0.37047964578522508</v>
      </c>
      <c r="F12" s="5">
        <f t="shared" si="2"/>
        <v>0.3572000407516987</v>
      </c>
      <c r="G12" s="29">
        <f t="shared" si="3"/>
        <v>0.38303073427774958</v>
      </c>
      <c r="H12" s="5">
        <f t="shared" si="4"/>
        <v>0.69586629309735903</v>
      </c>
      <c r="I12" s="5">
        <f t="shared" si="5"/>
        <v>0.62952035421477492</v>
      </c>
      <c r="J12" s="5">
        <f t="shared" si="6"/>
        <v>0.64279995924830136</v>
      </c>
      <c r="K12" s="5">
        <f t="shared" si="7"/>
        <v>0.61696926572225042</v>
      </c>
      <c r="L12" s="14">
        <v>34893.301248975338</v>
      </c>
      <c r="M12" s="3">
        <v>402610.76408798189</v>
      </c>
      <c r="N12" s="3">
        <v>3012940.6707568336</v>
      </c>
      <c r="O12" s="15">
        <v>3960438.3340259166</v>
      </c>
      <c r="P12" s="14">
        <v>79836.833744398988</v>
      </c>
      <c r="Q12" s="3">
        <v>684117.66665928753</v>
      </c>
      <c r="R12" s="3">
        <v>5421942.6635685004</v>
      </c>
      <c r="S12" s="3">
        <v>6379302.0042887069</v>
      </c>
    </row>
    <row r="13" spans="2:19">
      <c r="B13" s="3">
        <v>9</v>
      </c>
      <c r="C13" s="3" t="s">
        <v>38</v>
      </c>
      <c r="D13" s="28">
        <f t="shared" si="0"/>
        <v>0.25096879037461778</v>
      </c>
      <c r="E13" s="5">
        <f t="shared" si="1"/>
        <v>0.35519395259986414</v>
      </c>
      <c r="F13" s="5">
        <f t="shared" si="2"/>
        <v>0.33757575494152353</v>
      </c>
      <c r="G13" s="29">
        <f t="shared" si="3"/>
        <v>0.32912500618311957</v>
      </c>
      <c r="H13" s="5">
        <f t="shared" si="4"/>
        <v>0.74903120962538217</v>
      </c>
      <c r="I13" s="5">
        <f t="shared" si="5"/>
        <v>0.64480604740013581</v>
      </c>
      <c r="J13" s="5">
        <f t="shared" si="6"/>
        <v>0.66242424505847652</v>
      </c>
      <c r="K13" s="5">
        <f t="shared" si="7"/>
        <v>0.67087499381688043</v>
      </c>
      <c r="L13" s="14">
        <v>22948.467333938424</v>
      </c>
      <c r="M13" s="3">
        <v>270289.18856227881</v>
      </c>
      <c r="N13" s="3">
        <v>1980444.3195022447</v>
      </c>
      <c r="O13" s="15">
        <v>2429295.7466692617</v>
      </c>
      <c r="P13" s="14">
        <v>68491.059069657626</v>
      </c>
      <c r="Q13" s="3">
        <v>490673.05920089496</v>
      </c>
      <c r="R13" s="3">
        <v>3886222.0228282535</v>
      </c>
      <c r="S13" s="3">
        <v>4951777.4049637159</v>
      </c>
    </row>
    <row r="14" spans="2:19">
      <c r="B14" s="3">
        <v>10</v>
      </c>
      <c r="C14" s="3" t="s">
        <v>39</v>
      </c>
      <c r="D14" s="28">
        <f t="shared" si="0"/>
        <v>0.26911326397680663</v>
      </c>
      <c r="E14" s="5">
        <f t="shared" si="1"/>
        <v>0.36668774304113944</v>
      </c>
      <c r="F14" s="5">
        <f t="shared" si="2"/>
        <v>0.31335359185598627</v>
      </c>
      <c r="G14" s="29">
        <f t="shared" si="3"/>
        <v>0.32666508731139432</v>
      </c>
      <c r="H14" s="5">
        <f t="shared" si="4"/>
        <v>0.73088673602319343</v>
      </c>
      <c r="I14" s="5">
        <f t="shared" si="5"/>
        <v>0.63331225695886051</v>
      </c>
      <c r="J14" s="5">
        <f t="shared" si="6"/>
        <v>0.68664640814401379</v>
      </c>
      <c r="K14" s="5">
        <f t="shared" si="7"/>
        <v>0.67333491268860568</v>
      </c>
      <c r="L14" s="14">
        <v>27468.250873550925</v>
      </c>
      <c r="M14" s="3">
        <v>322440.71532810602</v>
      </c>
      <c r="N14" s="3">
        <v>1783901.3233638306</v>
      </c>
      <c r="O14" s="15">
        <v>2361737.7150913016</v>
      </c>
      <c r="P14" s="14">
        <v>74601.228971627788</v>
      </c>
      <c r="Q14" s="3">
        <v>556892.5087767716</v>
      </c>
      <c r="R14" s="3">
        <v>3909032.696628802</v>
      </c>
      <c r="S14" s="3">
        <v>4868106.5713903112</v>
      </c>
    </row>
    <row r="15" spans="2:19">
      <c r="B15" s="3">
        <v>11</v>
      </c>
      <c r="C15" s="3" t="s">
        <v>40</v>
      </c>
      <c r="D15" s="28">
        <f t="shared" si="0"/>
        <v>0.32840692393650356</v>
      </c>
      <c r="E15" s="5">
        <f t="shared" si="1"/>
        <v>0.33379229786506331</v>
      </c>
      <c r="F15" s="5">
        <f t="shared" si="2"/>
        <v>0.29595549168389534</v>
      </c>
      <c r="G15" s="29">
        <f t="shared" si="3"/>
        <v>0.33599002650409171</v>
      </c>
      <c r="H15" s="5">
        <f t="shared" si="4"/>
        <v>0.6715930760634965</v>
      </c>
      <c r="I15" s="5">
        <f t="shared" si="5"/>
        <v>0.66620770213493663</v>
      </c>
      <c r="J15" s="5">
        <f t="shared" si="6"/>
        <v>0.70404450831610466</v>
      </c>
      <c r="K15" s="5">
        <f t="shared" si="7"/>
        <v>0.66400997349590829</v>
      </c>
      <c r="L15" s="14">
        <v>43002.047978575334</v>
      </c>
      <c r="M15" s="3">
        <v>575123.68059052899</v>
      </c>
      <c r="N15" s="3">
        <v>4187881.5605825367</v>
      </c>
      <c r="O15" s="15">
        <v>5883113.1165620163</v>
      </c>
      <c r="P15" s="14">
        <v>87939.308138781213</v>
      </c>
      <c r="Q15" s="3">
        <v>1147874.9753671491</v>
      </c>
      <c r="R15" s="3">
        <v>9962494.6894231103</v>
      </c>
      <c r="S15" s="3">
        <v>11626671.85466055</v>
      </c>
    </row>
    <row r="16" spans="2:19">
      <c r="B16" s="3">
        <v>12</v>
      </c>
      <c r="C16" s="3" t="s">
        <v>41</v>
      </c>
      <c r="D16" s="28">
        <f t="shared" si="0"/>
        <v>0.4597410626252208</v>
      </c>
      <c r="E16" s="5">
        <f t="shared" si="1"/>
        <v>0.45918224604577318</v>
      </c>
      <c r="F16" s="5">
        <f t="shared" si="2"/>
        <v>0.36844970329767351</v>
      </c>
      <c r="G16" s="29">
        <f t="shared" si="3"/>
        <v>0.38569069259369915</v>
      </c>
      <c r="H16" s="5">
        <f t="shared" si="4"/>
        <v>0.54025893737477926</v>
      </c>
      <c r="I16" s="5">
        <f t="shared" si="5"/>
        <v>0.54081775395422682</v>
      </c>
      <c r="J16" s="5">
        <f t="shared" si="6"/>
        <v>0.63155029670232654</v>
      </c>
      <c r="K16" s="5">
        <f t="shared" si="7"/>
        <v>0.61430930740630085</v>
      </c>
      <c r="L16" s="14">
        <v>67153.097632472185</v>
      </c>
      <c r="M16" s="3">
        <v>869790.07834639377</v>
      </c>
      <c r="N16" s="3">
        <v>5029955.8167156298</v>
      </c>
      <c r="O16" s="15">
        <v>6613995.1904101502</v>
      </c>
      <c r="P16" s="14">
        <v>78914.119528887051</v>
      </c>
      <c r="Q16" s="3">
        <v>1024425.3139875892</v>
      </c>
      <c r="R16" s="3">
        <v>8621719.7626018748</v>
      </c>
      <c r="S16" s="3">
        <v>10534448.672552284</v>
      </c>
    </row>
    <row r="17" spans="2:19">
      <c r="B17" s="3">
        <v>13</v>
      </c>
      <c r="C17" s="3" t="s">
        <v>42</v>
      </c>
      <c r="D17" s="28">
        <f t="shared" si="0"/>
        <v>0.17696387268187791</v>
      </c>
      <c r="E17" s="5">
        <f t="shared" si="1"/>
        <v>0.29047726725853201</v>
      </c>
      <c r="F17" s="5">
        <f t="shared" si="2"/>
        <v>0.23892392897873002</v>
      </c>
      <c r="G17" s="29">
        <f t="shared" si="3"/>
        <v>0.24898075240278389</v>
      </c>
      <c r="H17" s="5">
        <f t="shared" si="4"/>
        <v>0.82303612731812215</v>
      </c>
      <c r="I17" s="5">
        <f t="shared" si="5"/>
        <v>0.70952273274146793</v>
      </c>
      <c r="J17" s="5">
        <f t="shared" si="6"/>
        <v>0.76107607102126995</v>
      </c>
      <c r="K17" s="5">
        <f t="shared" si="7"/>
        <v>0.75101924759721617</v>
      </c>
      <c r="L17" s="14">
        <v>214941.43984557837</v>
      </c>
      <c r="M17" s="3">
        <v>3067402.8073278014</v>
      </c>
      <c r="N17" s="3">
        <v>14840014.557652863</v>
      </c>
      <c r="O17" s="15">
        <v>17016140.700814933</v>
      </c>
      <c r="P17" s="14">
        <v>999664.88961677183</v>
      </c>
      <c r="Q17" s="3">
        <v>7492469.3516103243</v>
      </c>
      <c r="R17" s="3">
        <v>47271866.077685177</v>
      </c>
      <c r="S17" s="3">
        <v>51327056.661234148</v>
      </c>
    </row>
    <row r="18" spans="2:19">
      <c r="B18" s="3">
        <v>14</v>
      </c>
      <c r="C18" s="3" t="s">
        <v>43</v>
      </c>
      <c r="D18" s="28">
        <f t="shared" si="0"/>
        <v>0.37394014945830362</v>
      </c>
      <c r="E18" s="5">
        <f t="shared" si="1"/>
        <v>0.42383449916405302</v>
      </c>
      <c r="F18" s="5">
        <f t="shared" si="2"/>
        <v>0.3308389735968571</v>
      </c>
      <c r="G18" s="29">
        <f t="shared" si="3"/>
        <v>0.35359615601787114</v>
      </c>
      <c r="H18" s="5">
        <f t="shared" si="4"/>
        <v>0.62605985054169633</v>
      </c>
      <c r="I18" s="5">
        <f t="shared" si="5"/>
        <v>0.57616550083594698</v>
      </c>
      <c r="J18" s="5">
        <f t="shared" si="6"/>
        <v>0.6691610264031429</v>
      </c>
      <c r="K18" s="5">
        <f t="shared" si="7"/>
        <v>0.64640384398212891</v>
      </c>
      <c r="L18" s="14">
        <v>125516.21017654634</v>
      </c>
      <c r="M18" s="3">
        <v>1718768.6368351688</v>
      </c>
      <c r="N18" s="3">
        <v>8174534.9794186233</v>
      </c>
      <c r="O18" s="15">
        <v>9034475.0148421917</v>
      </c>
      <c r="P18" s="14">
        <v>210142.34469746592</v>
      </c>
      <c r="Q18" s="3">
        <v>2336513.8855295046</v>
      </c>
      <c r="R18" s="3">
        <v>16533965.626013912</v>
      </c>
      <c r="S18" s="3">
        <v>16515788.643526256</v>
      </c>
    </row>
    <row r="19" spans="2:19">
      <c r="B19" s="3">
        <v>15</v>
      </c>
      <c r="C19" s="3" t="s">
        <v>44</v>
      </c>
      <c r="D19" s="28">
        <f t="shared" si="0"/>
        <v>0.23483567105611658</v>
      </c>
      <c r="E19" s="5">
        <f t="shared" si="1"/>
        <v>0.33719189952177342</v>
      </c>
      <c r="F19" s="5">
        <f t="shared" si="2"/>
        <v>0.35744940526401364</v>
      </c>
      <c r="G19" s="29">
        <f t="shared" si="3"/>
        <v>0.35487942018223523</v>
      </c>
      <c r="H19" s="5">
        <f t="shared" si="4"/>
        <v>0.76516432894388342</v>
      </c>
      <c r="I19" s="5">
        <f t="shared" si="5"/>
        <v>0.66280810047822658</v>
      </c>
      <c r="J19" s="5">
        <f t="shared" si="6"/>
        <v>0.64255059473598641</v>
      </c>
      <c r="K19" s="5">
        <f t="shared" si="7"/>
        <v>0.64512057981776483</v>
      </c>
      <c r="L19" s="14">
        <v>37444.014604752025</v>
      </c>
      <c r="M19" s="3">
        <v>395731.85722380702</v>
      </c>
      <c r="N19" s="3">
        <v>2545998.3420928014</v>
      </c>
      <c r="O19" s="15">
        <v>3007367.7910249112</v>
      </c>
      <c r="P19" s="14">
        <v>122003.71510494938</v>
      </c>
      <c r="Q19" s="3">
        <v>777878.35638173518</v>
      </c>
      <c r="R19" s="3">
        <v>4576683.3706164872</v>
      </c>
      <c r="S19" s="3">
        <v>5466969.1808980834</v>
      </c>
    </row>
    <row r="20" spans="2:19">
      <c r="B20" s="3">
        <v>16</v>
      </c>
      <c r="C20" s="3" t="s">
        <v>45</v>
      </c>
      <c r="D20" s="28">
        <f t="shared" si="0"/>
        <v>0.30291368917915629</v>
      </c>
      <c r="E20" s="5">
        <f t="shared" si="1"/>
        <v>0.41609218167110884</v>
      </c>
      <c r="F20" s="5">
        <f t="shared" si="2"/>
        <v>0.3528520680025008</v>
      </c>
      <c r="G20" s="29">
        <f t="shared" si="3"/>
        <v>0.38745873591155</v>
      </c>
      <c r="H20" s="5">
        <f t="shared" si="4"/>
        <v>0.69708631082084371</v>
      </c>
      <c r="I20" s="5">
        <f t="shared" si="5"/>
        <v>0.58390781832889116</v>
      </c>
      <c r="J20" s="5">
        <f t="shared" si="6"/>
        <v>0.6471479319974992</v>
      </c>
      <c r="K20" s="5">
        <f t="shared" si="7"/>
        <v>0.61254126408845</v>
      </c>
      <c r="L20" s="14">
        <v>25821.970797353792</v>
      </c>
      <c r="M20" s="3">
        <v>277915.54431491217</v>
      </c>
      <c r="N20" s="3">
        <v>1262326.5188840795</v>
      </c>
      <c r="O20" s="15">
        <v>1551670.484817713</v>
      </c>
      <c r="P20" s="14">
        <v>59423.33742006903</v>
      </c>
      <c r="Q20" s="3">
        <v>390002.66361379292</v>
      </c>
      <c r="R20" s="3">
        <v>2315168.5090751527</v>
      </c>
      <c r="S20" s="3">
        <v>2453066.9000994051</v>
      </c>
    </row>
    <row r="21" spans="2:19">
      <c r="B21" s="3">
        <v>17</v>
      </c>
      <c r="C21" s="3" t="s">
        <v>46</v>
      </c>
      <c r="D21" s="28">
        <f t="shared" si="0"/>
        <v>0.2518775653555011</v>
      </c>
      <c r="E21" s="5">
        <f t="shared" si="1"/>
        <v>0.32619392685616028</v>
      </c>
      <c r="F21" s="5">
        <f t="shared" si="2"/>
        <v>0.31824913280497247</v>
      </c>
      <c r="G21" s="29">
        <f t="shared" si="3"/>
        <v>0.353587458098649</v>
      </c>
      <c r="H21" s="5">
        <f t="shared" si="4"/>
        <v>0.7481224346444989</v>
      </c>
      <c r="I21" s="5">
        <f t="shared" si="5"/>
        <v>0.67380607314383978</v>
      </c>
      <c r="J21" s="5">
        <f t="shared" si="6"/>
        <v>0.68175086719502753</v>
      </c>
      <c r="K21" s="5">
        <f t="shared" si="7"/>
        <v>0.646412541901351</v>
      </c>
      <c r="L21" s="14">
        <v>18530.134750404137</v>
      </c>
      <c r="M21" s="3">
        <v>183278.55234884628</v>
      </c>
      <c r="N21" s="3">
        <v>1079220.73124862</v>
      </c>
      <c r="O21" s="15">
        <v>1527076.5924062023</v>
      </c>
      <c r="P21" s="14">
        <v>55037.889159349892</v>
      </c>
      <c r="Q21" s="3">
        <v>378591.35772359202</v>
      </c>
      <c r="R21" s="3">
        <v>2311898.4266784545</v>
      </c>
      <c r="S21" s="3">
        <v>2791732.1136994204</v>
      </c>
    </row>
    <row r="22" spans="2:19">
      <c r="B22" s="3">
        <v>18</v>
      </c>
      <c r="C22" s="3" t="s">
        <v>47</v>
      </c>
      <c r="D22" s="28">
        <f t="shared" si="0"/>
        <v>0.26047424727169749</v>
      </c>
      <c r="E22" s="5">
        <f t="shared" si="1"/>
        <v>0.41567378238765018</v>
      </c>
      <c r="F22" s="5">
        <f t="shared" si="2"/>
        <v>0.38756681801828963</v>
      </c>
      <c r="G22" s="29">
        <f t="shared" si="3"/>
        <v>0.37612383467477817</v>
      </c>
      <c r="H22" s="5">
        <f t="shared" si="4"/>
        <v>0.73952575272830257</v>
      </c>
      <c r="I22" s="5">
        <f t="shared" si="5"/>
        <v>0.58432621761234982</v>
      </c>
      <c r="J22" s="5">
        <f t="shared" si="6"/>
        <v>0.61243318198171037</v>
      </c>
      <c r="K22" s="5">
        <f t="shared" si="7"/>
        <v>0.62387616532522183</v>
      </c>
      <c r="L22" s="14">
        <v>15776.548814447797</v>
      </c>
      <c r="M22" s="3">
        <v>181774.36713066127</v>
      </c>
      <c r="N22" s="3">
        <v>1014829.8689086725</v>
      </c>
      <c r="O22" s="15">
        <v>1165009.7779395087</v>
      </c>
      <c r="P22" s="14">
        <v>44792.006348671544</v>
      </c>
      <c r="Q22" s="3">
        <v>255526.16716462327</v>
      </c>
      <c r="R22" s="3">
        <v>1603634.4106127536</v>
      </c>
      <c r="S22" s="3">
        <v>1932400.3581313789</v>
      </c>
    </row>
    <row r="23" spans="2:19">
      <c r="B23" s="3">
        <v>19</v>
      </c>
      <c r="C23" s="3" t="s">
        <v>48</v>
      </c>
      <c r="D23" s="28">
        <f t="shared" si="0"/>
        <v>0.25991001740662922</v>
      </c>
      <c r="E23" s="5">
        <f t="shared" si="1"/>
        <v>0.32626471996976703</v>
      </c>
      <c r="F23" s="5">
        <f t="shared" si="2"/>
        <v>0.31856199563455118</v>
      </c>
      <c r="G23" s="29">
        <f t="shared" si="3"/>
        <v>0.3560600872384761</v>
      </c>
      <c r="H23" s="5">
        <f t="shared" si="4"/>
        <v>0.74008998259337078</v>
      </c>
      <c r="I23" s="5">
        <f t="shared" si="5"/>
        <v>0.67373528003023297</v>
      </c>
      <c r="J23" s="5">
        <f t="shared" si="6"/>
        <v>0.68143800436544888</v>
      </c>
      <c r="K23" s="5">
        <f t="shared" si="7"/>
        <v>0.64393991276152396</v>
      </c>
      <c r="L23" s="14">
        <v>12569.839913767799</v>
      </c>
      <c r="M23" s="3">
        <v>114647.84326898339</v>
      </c>
      <c r="N23" s="3">
        <v>765617.7194179619</v>
      </c>
      <c r="O23" s="15">
        <v>998370.62138148735</v>
      </c>
      <c r="P23" s="14">
        <v>35792.435766058283</v>
      </c>
      <c r="Q23" s="3">
        <v>236747.31609610852</v>
      </c>
      <c r="R23" s="3">
        <v>1637737.7652590782</v>
      </c>
      <c r="S23" s="3">
        <v>1805567.9754003952</v>
      </c>
    </row>
    <row r="24" spans="2:19">
      <c r="B24" s="3">
        <v>20</v>
      </c>
      <c r="C24" s="3" t="s">
        <v>49</v>
      </c>
      <c r="D24" s="28">
        <f t="shared" si="0"/>
        <v>0.25925086342415982</v>
      </c>
      <c r="E24" s="5">
        <f t="shared" si="1"/>
        <v>0.31502840033539681</v>
      </c>
      <c r="F24" s="5">
        <f t="shared" si="2"/>
        <v>0.33759985534834558</v>
      </c>
      <c r="G24" s="29">
        <f t="shared" si="3"/>
        <v>0.36618931240422925</v>
      </c>
      <c r="H24" s="5">
        <f t="shared" si="4"/>
        <v>0.74074913657584018</v>
      </c>
      <c r="I24" s="5">
        <f t="shared" si="5"/>
        <v>0.68497159966460319</v>
      </c>
      <c r="J24" s="5">
        <f t="shared" si="6"/>
        <v>0.66240014465165442</v>
      </c>
      <c r="K24" s="5">
        <f t="shared" si="7"/>
        <v>0.63381068759577075</v>
      </c>
      <c r="L24" s="14">
        <v>35262.869566406851</v>
      </c>
      <c r="M24" s="3">
        <v>318518.63834978186</v>
      </c>
      <c r="N24" s="3">
        <v>2213775.8185592974</v>
      </c>
      <c r="O24" s="15">
        <v>2591654.7359163607</v>
      </c>
      <c r="P24" s="14">
        <v>100755.46071283829</v>
      </c>
      <c r="Q24" s="3">
        <v>692560.48343945725</v>
      </c>
      <c r="R24" s="3">
        <v>4343619.8185776249</v>
      </c>
      <c r="S24" s="3">
        <v>4485708.3878208054</v>
      </c>
    </row>
    <row r="25" spans="2:19">
      <c r="B25" s="3">
        <v>21</v>
      </c>
      <c r="C25" s="3" t="s">
        <v>50</v>
      </c>
      <c r="D25" s="28">
        <f t="shared" si="0"/>
        <v>0.26598668719775986</v>
      </c>
      <c r="E25" s="5">
        <f t="shared" si="1"/>
        <v>0.3095376838093114</v>
      </c>
      <c r="F25" s="5">
        <f t="shared" si="2"/>
        <v>0.28739018233854596</v>
      </c>
      <c r="G25" s="29">
        <f t="shared" si="3"/>
        <v>0.34308771339939492</v>
      </c>
      <c r="H25" s="5">
        <f t="shared" si="4"/>
        <v>0.73401331280224014</v>
      </c>
      <c r="I25" s="5">
        <f t="shared" si="5"/>
        <v>0.69046231619068865</v>
      </c>
      <c r="J25" s="5">
        <f t="shared" si="6"/>
        <v>0.71260981766145404</v>
      </c>
      <c r="K25" s="5">
        <f t="shared" si="7"/>
        <v>0.65691228660060508</v>
      </c>
      <c r="L25" s="14">
        <v>28119.452230638741</v>
      </c>
      <c r="M25" s="3">
        <v>270500.53361221333</v>
      </c>
      <c r="N25" s="3">
        <v>1514744.4110022052</v>
      </c>
      <c r="O25" s="15">
        <v>2130038.3304461613</v>
      </c>
      <c r="P25" s="14">
        <v>77598.065164252766</v>
      </c>
      <c r="Q25" s="3">
        <v>603385.0957021591</v>
      </c>
      <c r="R25" s="3">
        <v>3755945.070024793</v>
      </c>
      <c r="S25" s="3">
        <v>4078398.3090978004</v>
      </c>
    </row>
    <row r="26" spans="2:19">
      <c r="B26" s="3">
        <v>22</v>
      </c>
      <c r="C26" s="3" t="s">
        <v>51</v>
      </c>
      <c r="D26" s="28">
        <f t="shared" si="0"/>
        <v>0.30772666420273498</v>
      </c>
      <c r="E26" s="5">
        <f t="shared" si="1"/>
        <v>0.32864554594560491</v>
      </c>
      <c r="F26" s="5">
        <f t="shared" si="2"/>
        <v>0.3065845182811372</v>
      </c>
      <c r="G26" s="29">
        <f t="shared" si="3"/>
        <v>0.34306089742375817</v>
      </c>
      <c r="H26" s="5">
        <f t="shared" si="4"/>
        <v>0.69227333579726502</v>
      </c>
      <c r="I26" s="5">
        <f t="shared" si="5"/>
        <v>0.67135445405439509</v>
      </c>
      <c r="J26" s="5">
        <f t="shared" si="6"/>
        <v>0.6934154817188628</v>
      </c>
      <c r="K26" s="5">
        <f t="shared" si="7"/>
        <v>0.65693910257624188</v>
      </c>
      <c r="L26" s="14">
        <v>65138.231603613785</v>
      </c>
      <c r="M26" s="3">
        <v>602728.19728678372</v>
      </c>
      <c r="N26" s="3">
        <v>3781390.4928678079</v>
      </c>
      <c r="O26" s="15">
        <v>4920357.1855102824</v>
      </c>
      <c r="P26" s="14">
        <v>146537.38569258427</v>
      </c>
      <c r="Q26" s="3">
        <v>1231248.269829381</v>
      </c>
      <c r="R26" s="3">
        <v>8552534.6318192855</v>
      </c>
      <c r="S26" s="3">
        <v>9422161.0742508192</v>
      </c>
    </row>
    <row r="27" spans="2:19">
      <c r="B27" s="3">
        <v>23</v>
      </c>
      <c r="C27" s="3" t="s">
        <v>52</v>
      </c>
      <c r="D27" s="28">
        <f t="shared" si="0"/>
        <v>0.24112153652327051</v>
      </c>
      <c r="E27" s="5">
        <f t="shared" si="1"/>
        <v>0.31422727058074273</v>
      </c>
      <c r="F27" s="5">
        <f t="shared" si="2"/>
        <v>0.30335906712840388</v>
      </c>
      <c r="G27" s="29">
        <f t="shared" si="3"/>
        <v>0.32543510693601646</v>
      </c>
      <c r="H27" s="5">
        <f t="shared" si="4"/>
        <v>0.75887846347672949</v>
      </c>
      <c r="I27" s="5">
        <f t="shared" si="5"/>
        <v>0.68577272941925727</v>
      </c>
      <c r="J27" s="5">
        <f t="shared" si="6"/>
        <v>0.69664093287159612</v>
      </c>
      <c r="K27" s="5">
        <f t="shared" si="7"/>
        <v>0.67456489306398359</v>
      </c>
      <c r="L27" s="14">
        <v>98619.351131646225</v>
      </c>
      <c r="M27" s="3">
        <v>1191897.2230500469</v>
      </c>
      <c r="N27" s="3">
        <v>7463538.8193796324</v>
      </c>
      <c r="O27" s="15">
        <v>10214690.452060545</v>
      </c>
      <c r="P27" s="14">
        <v>310383.31430271466</v>
      </c>
      <c r="Q27" s="3">
        <v>2601208.3875712985</v>
      </c>
      <c r="R27" s="3">
        <v>17139446.97573594</v>
      </c>
      <c r="S27" s="3">
        <v>21173104.639354862</v>
      </c>
    </row>
    <row r="28" spans="2:19">
      <c r="B28" s="3">
        <v>24</v>
      </c>
      <c r="C28" s="3" t="s">
        <v>53</v>
      </c>
      <c r="D28" s="28">
        <f t="shared" si="0"/>
        <v>0.36408365164748985</v>
      </c>
      <c r="E28" s="5">
        <f t="shared" si="1"/>
        <v>0.38778072594896795</v>
      </c>
      <c r="F28" s="5">
        <f t="shared" si="2"/>
        <v>0.3338953187834412</v>
      </c>
      <c r="G28" s="29">
        <f t="shared" si="3"/>
        <v>0.38194475562797608</v>
      </c>
      <c r="H28" s="5">
        <f t="shared" si="4"/>
        <v>0.6359163483525101</v>
      </c>
      <c r="I28" s="5">
        <f t="shared" si="5"/>
        <v>0.61221927405103205</v>
      </c>
      <c r="J28" s="5">
        <f t="shared" si="6"/>
        <v>0.66610468121655875</v>
      </c>
      <c r="K28" s="5">
        <f t="shared" si="7"/>
        <v>0.61805524437202397</v>
      </c>
      <c r="L28" s="14">
        <v>39378.610442936297</v>
      </c>
      <c r="M28" s="3">
        <v>333022.08663076733</v>
      </c>
      <c r="N28" s="3">
        <v>1767348.2574548717</v>
      </c>
      <c r="O28" s="15">
        <v>2797005.9858747395</v>
      </c>
      <c r="P28" s="14">
        <v>68779.529217405114</v>
      </c>
      <c r="Q28" s="3">
        <v>525767.59616175271</v>
      </c>
      <c r="R28" s="3">
        <v>3525772.5442810268</v>
      </c>
      <c r="S28" s="3">
        <v>4526058.2653309889</v>
      </c>
    </row>
    <row r="29" spans="2:19">
      <c r="B29" s="3">
        <v>25</v>
      </c>
      <c r="C29" s="3" t="s">
        <v>54</v>
      </c>
      <c r="D29" s="28">
        <f t="shared" si="0"/>
        <v>0.21221702210104804</v>
      </c>
      <c r="E29" s="5">
        <f t="shared" si="1"/>
        <v>0.37431078976702264</v>
      </c>
      <c r="F29" s="5">
        <f t="shared" si="2"/>
        <v>0.37915727482601697</v>
      </c>
      <c r="G29" s="29">
        <f t="shared" si="3"/>
        <v>0.41558010205001117</v>
      </c>
      <c r="H29" s="5">
        <f t="shared" si="4"/>
        <v>0.78778297789895202</v>
      </c>
      <c r="I29" s="5">
        <f t="shared" si="5"/>
        <v>0.62568921023297741</v>
      </c>
      <c r="J29" s="5">
        <f t="shared" si="6"/>
        <v>0.62084272517398298</v>
      </c>
      <c r="K29" s="5">
        <f t="shared" si="7"/>
        <v>0.58441989794998883</v>
      </c>
      <c r="L29" s="14">
        <v>15384.485835029542</v>
      </c>
      <c r="M29" s="3">
        <v>182944.62153362166</v>
      </c>
      <c r="N29" s="3">
        <v>1443417.3262817853</v>
      </c>
      <c r="O29" s="15">
        <v>2002317.229974732</v>
      </c>
      <c r="P29" s="14">
        <v>57109.632133057639</v>
      </c>
      <c r="Q29" s="3">
        <v>305805.97432146844</v>
      </c>
      <c r="R29" s="3">
        <v>2363491.8961355421</v>
      </c>
      <c r="S29" s="3">
        <v>2815808.6141104884</v>
      </c>
    </row>
    <row r="30" spans="2:19">
      <c r="B30" s="3">
        <v>26</v>
      </c>
      <c r="C30" s="3" t="s">
        <v>55</v>
      </c>
      <c r="D30" s="28">
        <f t="shared" si="0"/>
        <v>0.18235617112502589</v>
      </c>
      <c r="E30" s="5">
        <f t="shared" si="1"/>
        <v>0.27099987713974105</v>
      </c>
      <c r="F30" s="5">
        <f t="shared" si="2"/>
        <v>0.28201646712840595</v>
      </c>
      <c r="G30" s="29">
        <f t="shared" si="3"/>
        <v>0.28474964171510231</v>
      </c>
      <c r="H30" s="5">
        <f t="shared" si="4"/>
        <v>0.81764382887497411</v>
      </c>
      <c r="I30" s="5">
        <f t="shared" si="5"/>
        <v>0.72900012286025895</v>
      </c>
      <c r="J30" s="5">
        <f t="shared" si="6"/>
        <v>0.717983532871594</v>
      </c>
      <c r="K30" s="5">
        <f t="shared" si="7"/>
        <v>0.71525035828489769</v>
      </c>
      <c r="L30" s="14">
        <v>36870.974535119734</v>
      </c>
      <c r="M30" s="3">
        <v>354823.72666222882</v>
      </c>
      <c r="N30" s="3">
        <v>2020223.122604833</v>
      </c>
      <c r="O30" s="15">
        <v>2447304.7023394685</v>
      </c>
      <c r="P30" s="14">
        <v>165321.11091857456</v>
      </c>
      <c r="Q30" s="3">
        <v>954489.51143663551</v>
      </c>
      <c r="R30" s="3">
        <v>5143270.3541253675</v>
      </c>
      <c r="S30" s="3">
        <v>6147279.2542860005</v>
      </c>
    </row>
    <row r="31" spans="2:19">
      <c r="B31" s="3">
        <v>27</v>
      </c>
      <c r="C31" s="3" t="s">
        <v>56</v>
      </c>
      <c r="D31" s="28">
        <f t="shared" si="0"/>
        <v>0.22186824874131517</v>
      </c>
      <c r="E31" s="5">
        <f t="shared" si="1"/>
        <v>0.31075887096406057</v>
      </c>
      <c r="F31" s="5">
        <f t="shared" si="2"/>
        <v>0.25870277071911402</v>
      </c>
      <c r="G31" s="29">
        <f t="shared" si="3"/>
        <v>0.30144307215512645</v>
      </c>
      <c r="H31" s="5">
        <f t="shared" si="4"/>
        <v>0.77813175125868483</v>
      </c>
      <c r="I31" s="5">
        <f t="shared" si="5"/>
        <v>0.68924112903593948</v>
      </c>
      <c r="J31" s="5">
        <f t="shared" si="6"/>
        <v>0.74129722928088593</v>
      </c>
      <c r="K31" s="5">
        <f t="shared" si="7"/>
        <v>0.69855692784487355</v>
      </c>
      <c r="L31" s="14">
        <v>143151.56885867115</v>
      </c>
      <c r="M31" s="3">
        <v>1895035.4203554643</v>
      </c>
      <c r="N31" s="3">
        <v>8253398.7269567633</v>
      </c>
      <c r="O31" s="15">
        <v>9595922.1923199017</v>
      </c>
      <c r="P31" s="14">
        <v>502058.23322336149</v>
      </c>
      <c r="Q31" s="3">
        <v>4203054.1192175709</v>
      </c>
      <c r="R31" s="3">
        <v>23649617.634309322</v>
      </c>
      <c r="S31" s="3">
        <v>22237359.374627892</v>
      </c>
    </row>
    <row r="32" spans="2:19">
      <c r="B32" s="3">
        <v>28</v>
      </c>
      <c r="C32" s="3" t="s">
        <v>57</v>
      </c>
      <c r="D32" s="28">
        <f t="shared" si="0"/>
        <v>0.26306103325701019</v>
      </c>
      <c r="E32" s="5">
        <f t="shared" si="1"/>
        <v>0.3743202290870471</v>
      </c>
      <c r="F32" s="5">
        <f t="shared" si="2"/>
        <v>0.33237515840263504</v>
      </c>
      <c r="G32" s="29">
        <f t="shared" si="3"/>
        <v>0.35377488096169218</v>
      </c>
      <c r="H32" s="5">
        <f t="shared" si="4"/>
        <v>0.73693896674298975</v>
      </c>
      <c r="I32" s="5">
        <f t="shared" si="5"/>
        <v>0.6256797709129529</v>
      </c>
      <c r="J32" s="5">
        <f t="shared" si="6"/>
        <v>0.6676248415973649</v>
      </c>
      <c r="K32" s="5">
        <f t="shared" si="7"/>
        <v>0.64622511903830782</v>
      </c>
      <c r="L32" s="14">
        <v>107033.57911767093</v>
      </c>
      <c r="M32" s="3">
        <v>1184271.6977052283</v>
      </c>
      <c r="N32" s="3">
        <v>4854630.9025155734</v>
      </c>
      <c r="O32" s="15">
        <v>5913110.5502864439</v>
      </c>
      <c r="P32" s="14">
        <v>299843.78235417925</v>
      </c>
      <c r="Q32" s="3">
        <v>1979521.2412807897</v>
      </c>
      <c r="R32" s="3">
        <v>9751246.7624895088</v>
      </c>
      <c r="S32" s="3">
        <v>10801220.705263419</v>
      </c>
    </row>
    <row r="33" spans="2:19">
      <c r="B33" s="3">
        <v>29</v>
      </c>
      <c r="C33" s="3" t="s">
        <v>58</v>
      </c>
      <c r="D33" s="28">
        <f t="shared" si="0"/>
        <v>0.25670325757118717</v>
      </c>
      <c r="E33" s="5">
        <f t="shared" si="1"/>
        <v>0.37424713629871958</v>
      </c>
      <c r="F33" s="5">
        <f t="shared" si="2"/>
        <v>0.32461928796004863</v>
      </c>
      <c r="G33" s="29">
        <f t="shared" si="3"/>
        <v>0.32403391541242815</v>
      </c>
      <c r="H33" s="5">
        <f t="shared" si="4"/>
        <v>0.74329674242881283</v>
      </c>
      <c r="I33" s="5">
        <f t="shared" si="5"/>
        <v>0.62575286370128036</v>
      </c>
      <c r="J33" s="5">
        <f t="shared" si="6"/>
        <v>0.67538071203995131</v>
      </c>
      <c r="K33" s="5">
        <f t="shared" si="7"/>
        <v>0.6759660845875719</v>
      </c>
      <c r="L33" s="14">
        <v>12563.126358272048</v>
      </c>
      <c r="M33" s="3">
        <v>145287.00673053652</v>
      </c>
      <c r="N33" s="3">
        <v>846864.29559231293</v>
      </c>
      <c r="O33" s="15">
        <v>1083553.8695053137</v>
      </c>
      <c r="P33" s="14">
        <v>36377.142172555337</v>
      </c>
      <c r="Q33" s="3">
        <v>242924.3986189226</v>
      </c>
      <c r="R33" s="3">
        <v>1761927.9943363671</v>
      </c>
      <c r="S33" s="3">
        <v>2260398.1613374264</v>
      </c>
    </row>
    <row r="34" spans="2:19">
      <c r="B34" s="3">
        <v>30</v>
      </c>
      <c r="C34" s="3" t="s">
        <v>59</v>
      </c>
      <c r="D34" s="28">
        <f t="shared" si="0"/>
        <v>0.38428073992646361</v>
      </c>
      <c r="E34" s="5">
        <f t="shared" si="1"/>
        <v>0.46935297327367431</v>
      </c>
      <c r="F34" s="5">
        <f t="shared" si="2"/>
        <v>0.34149877930843248</v>
      </c>
      <c r="G34" s="29">
        <f t="shared" si="3"/>
        <v>0.35250580767487061</v>
      </c>
      <c r="H34" s="5">
        <f t="shared" si="4"/>
        <v>0.61571926007353639</v>
      </c>
      <c r="I34" s="5">
        <f t="shared" si="5"/>
        <v>0.53064702672632569</v>
      </c>
      <c r="J34" s="5">
        <f t="shared" si="6"/>
        <v>0.65850122069156747</v>
      </c>
      <c r="K34" s="5">
        <f t="shared" si="7"/>
        <v>0.64749419232512939</v>
      </c>
      <c r="L34" s="14">
        <v>43353.626618765724</v>
      </c>
      <c r="M34" s="3">
        <v>331098.42033333151</v>
      </c>
      <c r="N34" s="3">
        <v>956011.21903555514</v>
      </c>
      <c r="O34" s="15">
        <v>1010577.1082521201</v>
      </c>
      <c r="P34" s="14">
        <v>69463.962488255158</v>
      </c>
      <c r="Q34" s="3">
        <v>374337.4439032668</v>
      </c>
      <c r="R34" s="3">
        <v>1843445.9883125029</v>
      </c>
      <c r="S34" s="3">
        <v>1856261.0721395444</v>
      </c>
    </row>
    <row r="35" spans="2:19">
      <c r="B35" s="3">
        <v>31</v>
      </c>
      <c r="C35" s="3" t="s">
        <v>60</v>
      </c>
      <c r="D35" s="28">
        <f t="shared" si="0"/>
        <v>0.25990309621864793</v>
      </c>
      <c r="E35" s="5">
        <f t="shared" si="1"/>
        <v>0.30044400505873758</v>
      </c>
      <c r="F35" s="5">
        <f t="shared" si="2"/>
        <v>0.32538892988162815</v>
      </c>
      <c r="G35" s="29">
        <f t="shared" si="3"/>
        <v>0.33992646209646449</v>
      </c>
      <c r="H35" s="5">
        <f t="shared" si="4"/>
        <v>0.74009690378135207</v>
      </c>
      <c r="I35" s="5">
        <f t="shared" si="5"/>
        <v>0.69955599494126242</v>
      </c>
      <c r="J35" s="5">
        <f t="shared" si="6"/>
        <v>0.67461107011837185</v>
      </c>
      <c r="K35" s="5">
        <f t="shared" si="7"/>
        <v>0.66007353790353551</v>
      </c>
      <c r="L35" s="14">
        <v>11244.149960470208</v>
      </c>
      <c r="M35" s="3">
        <v>76533.7785601824</v>
      </c>
      <c r="N35" s="3">
        <v>496767.37683079363</v>
      </c>
      <c r="O35" s="15">
        <v>627686.30231737811</v>
      </c>
      <c r="P35" s="14">
        <v>32018.705019182951</v>
      </c>
      <c r="Q35" s="3">
        <v>178201.80368323714</v>
      </c>
      <c r="R35" s="3">
        <v>1029920.6300768491</v>
      </c>
      <c r="S35" s="3">
        <v>1218849.2643642561</v>
      </c>
    </row>
    <row r="36" spans="2:19">
      <c r="B36" s="3">
        <v>32</v>
      </c>
      <c r="C36" s="3" t="s">
        <v>61</v>
      </c>
      <c r="D36" s="28">
        <f t="shared" si="0"/>
        <v>0.24281221238049869</v>
      </c>
      <c r="E36" s="5">
        <f t="shared" si="1"/>
        <v>0.32636714402449185</v>
      </c>
      <c r="F36" s="5">
        <f t="shared" si="2"/>
        <v>0.28605526720031138</v>
      </c>
      <c r="G36" s="29">
        <f t="shared" si="3"/>
        <v>0.3985920283143351</v>
      </c>
      <c r="H36" s="5">
        <f t="shared" si="4"/>
        <v>0.75718778761950134</v>
      </c>
      <c r="I36" s="5">
        <f t="shared" si="5"/>
        <v>0.67363285597550815</v>
      </c>
      <c r="J36" s="5">
        <f t="shared" si="6"/>
        <v>0.71394473279968862</v>
      </c>
      <c r="K36" s="5">
        <f t="shared" si="7"/>
        <v>0.60140797168566484</v>
      </c>
      <c r="L36" s="14">
        <v>12454.94931064802</v>
      </c>
      <c r="M36" s="3">
        <v>109526.68916143921</v>
      </c>
      <c r="N36" s="3">
        <v>530465.75713324617</v>
      </c>
      <c r="O36" s="15">
        <v>961494.23044360429</v>
      </c>
      <c r="P36" s="14">
        <v>38839.625984973856</v>
      </c>
      <c r="Q36" s="3">
        <v>226066.80168707558</v>
      </c>
      <c r="R36" s="3">
        <v>1323951.2662798739</v>
      </c>
      <c r="S36" s="3">
        <v>1450732.2119913078</v>
      </c>
    </row>
    <row r="37" spans="2:19">
      <c r="B37" s="3">
        <v>33</v>
      </c>
      <c r="C37" s="3" t="s">
        <v>62</v>
      </c>
      <c r="D37" s="28">
        <f t="shared" si="0"/>
        <v>0.26262907179966527</v>
      </c>
      <c r="E37" s="5">
        <f t="shared" si="1"/>
        <v>0.36597722931227139</v>
      </c>
      <c r="F37" s="5">
        <f t="shared" si="2"/>
        <v>0.32789657639640796</v>
      </c>
      <c r="G37" s="29">
        <f t="shared" si="3"/>
        <v>0.33771229020058746</v>
      </c>
      <c r="H37" s="5">
        <f t="shared" si="4"/>
        <v>0.73737092820033467</v>
      </c>
      <c r="I37" s="5">
        <f t="shared" si="5"/>
        <v>0.63402277068772861</v>
      </c>
      <c r="J37" s="5">
        <f t="shared" si="6"/>
        <v>0.6721034236035921</v>
      </c>
      <c r="K37" s="5">
        <f t="shared" si="7"/>
        <v>0.66228770979941254</v>
      </c>
      <c r="L37" s="14">
        <v>32957.924069950248</v>
      </c>
      <c r="M37" s="3">
        <v>368930.20117673819</v>
      </c>
      <c r="N37" s="3">
        <v>1854785.8125905606</v>
      </c>
      <c r="O37" s="15">
        <v>2186367.5532270465</v>
      </c>
      <c r="P37" s="14">
        <v>92534.367564430257</v>
      </c>
      <c r="Q37" s="3">
        <v>639138.52995720657</v>
      </c>
      <c r="R37" s="3">
        <v>3801832.6034194683</v>
      </c>
      <c r="S37" s="3">
        <v>4287686.2987320647</v>
      </c>
    </row>
    <row r="38" spans="2:19">
      <c r="B38" s="3">
        <v>34</v>
      </c>
      <c r="C38" s="3" t="s">
        <v>63</v>
      </c>
      <c r="D38" s="28">
        <f t="shared" si="0"/>
        <v>0.21726556195062946</v>
      </c>
      <c r="E38" s="5">
        <f t="shared" si="1"/>
        <v>0.2943977499831944</v>
      </c>
      <c r="F38" s="5">
        <f t="shared" si="2"/>
        <v>0.30306825825401507</v>
      </c>
      <c r="G38" s="29">
        <f t="shared" si="3"/>
        <v>0.32504374284878684</v>
      </c>
      <c r="H38" s="5">
        <f t="shared" si="4"/>
        <v>0.7827344380493706</v>
      </c>
      <c r="I38" s="5">
        <f t="shared" si="5"/>
        <v>0.70560225001680554</v>
      </c>
      <c r="J38" s="5">
        <f t="shared" si="6"/>
        <v>0.69693174174598493</v>
      </c>
      <c r="K38" s="5">
        <f t="shared" si="7"/>
        <v>0.6749562571512131</v>
      </c>
      <c r="L38" s="14">
        <v>42968.273811807143</v>
      </c>
      <c r="M38" s="3">
        <v>455363.51918189146</v>
      </c>
      <c r="N38" s="3">
        <v>2604986.0698364307</v>
      </c>
      <c r="O38" s="15">
        <v>3183468.9572888417</v>
      </c>
      <c r="P38" s="14">
        <v>154800.17796690171</v>
      </c>
      <c r="Q38" s="3">
        <v>1091399.3864717209</v>
      </c>
      <c r="R38" s="3">
        <v>5990391.3703608047</v>
      </c>
      <c r="S38" s="3">
        <v>6610501.9384063222</v>
      </c>
    </row>
    <row r="39" spans="2:19">
      <c r="B39" s="3">
        <v>35</v>
      </c>
      <c r="C39" s="3" t="s">
        <v>64</v>
      </c>
      <c r="D39" s="28">
        <f t="shared" si="0"/>
        <v>0.2595158451627374</v>
      </c>
      <c r="E39" s="5">
        <f t="shared" si="1"/>
        <v>0.35823401175109426</v>
      </c>
      <c r="F39" s="5">
        <f t="shared" si="2"/>
        <v>0.33611737773769684</v>
      </c>
      <c r="G39" s="29">
        <f t="shared" si="3"/>
        <v>0.3467817243819275</v>
      </c>
      <c r="H39" s="5">
        <f t="shared" si="4"/>
        <v>0.7404841548372626</v>
      </c>
      <c r="I39" s="5">
        <f t="shared" si="5"/>
        <v>0.64176598824890574</v>
      </c>
      <c r="J39" s="5">
        <f t="shared" si="6"/>
        <v>0.6638826222623031</v>
      </c>
      <c r="K39" s="5">
        <f t="shared" si="7"/>
        <v>0.65321827561807244</v>
      </c>
      <c r="L39" s="14">
        <v>36957.524273985618</v>
      </c>
      <c r="M39" s="3">
        <v>318341.39008870494</v>
      </c>
      <c r="N39" s="3">
        <v>1446968.4985062419</v>
      </c>
      <c r="O39" s="15">
        <v>1768121.3496889207</v>
      </c>
      <c r="P39" s="14">
        <v>105451.98544520038</v>
      </c>
      <c r="Q39" s="3">
        <v>570299.49728156743</v>
      </c>
      <c r="R39" s="3">
        <v>2857981.4813054055</v>
      </c>
      <c r="S39" s="3">
        <v>3330536.4669542741</v>
      </c>
    </row>
    <row r="40" spans="2:19">
      <c r="B40" s="3">
        <v>36</v>
      </c>
      <c r="C40" s="3" t="s">
        <v>65</v>
      </c>
      <c r="D40" s="28">
        <f t="shared" si="0"/>
        <v>0.2720760751578335</v>
      </c>
      <c r="E40" s="5">
        <f t="shared" si="1"/>
        <v>0.32069442706898799</v>
      </c>
      <c r="F40" s="5">
        <f t="shared" si="2"/>
        <v>0.28925289254353914</v>
      </c>
      <c r="G40" s="29">
        <f t="shared" si="3"/>
        <v>0.37489580801047029</v>
      </c>
      <c r="H40" s="5">
        <f t="shared" si="4"/>
        <v>0.7279239248421665</v>
      </c>
      <c r="I40" s="5">
        <f t="shared" si="5"/>
        <v>0.67930557293101201</v>
      </c>
      <c r="J40" s="5">
        <f t="shared" si="6"/>
        <v>0.71074710745646086</v>
      </c>
      <c r="K40" s="5">
        <f t="shared" si="7"/>
        <v>0.62510419198952971</v>
      </c>
      <c r="L40" s="14">
        <v>15685.79930448602</v>
      </c>
      <c r="M40" s="3">
        <v>115549.05248652384</v>
      </c>
      <c r="N40" s="3">
        <v>570402.54025753064</v>
      </c>
      <c r="O40" s="15">
        <v>900765.48765249969</v>
      </c>
      <c r="P40" s="14">
        <v>41966.455842853058</v>
      </c>
      <c r="Q40" s="3">
        <v>244759.83576761122</v>
      </c>
      <c r="R40" s="3">
        <v>1401583.0645940166</v>
      </c>
      <c r="S40" s="3">
        <v>1501943.3941372447</v>
      </c>
    </row>
    <row r="41" spans="2:19">
      <c r="B41" s="3">
        <v>37</v>
      </c>
      <c r="C41" s="3" t="s">
        <v>66</v>
      </c>
      <c r="D41" s="28">
        <f t="shared" si="0"/>
        <v>0.23302499816192948</v>
      </c>
      <c r="E41" s="5">
        <f t="shared" si="1"/>
        <v>0.31402738317627799</v>
      </c>
      <c r="F41" s="5">
        <f t="shared" si="2"/>
        <v>0.29178380303631918</v>
      </c>
      <c r="G41" s="29">
        <f t="shared" si="3"/>
        <v>0.33609616514308455</v>
      </c>
      <c r="H41" s="5">
        <f t="shared" si="4"/>
        <v>0.76697500183807055</v>
      </c>
      <c r="I41" s="5">
        <f t="shared" si="5"/>
        <v>0.68597261682372201</v>
      </c>
      <c r="J41" s="5">
        <f t="shared" si="6"/>
        <v>0.70821619696368088</v>
      </c>
      <c r="K41" s="5">
        <f t="shared" si="7"/>
        <v>0.66390383485691551</v>
      </c>
      <c r="L41" s="14">
        <v>16242.981141010963</v>
      </c>
      <c r="M41" s="3">
        <v>146494.18857124771</v>
      </c>
      <c r="N41" s="3">
        <v>821288.3323897752</v>
      </c>
      <c r="O41" s="15">
        <v>1104628.0713269382</v>
      </c>
      <c r="P41" s="14">
        <v>53461.905755817534</v>
      </c>
      <c r="Q41" s="3">
        <v>320007.1308025911</v>
      </c>
      <c r="R41" s="3">
        <v>1993426.9596977269</v>
      </c>
      <c r="S41" s="3">
        <v>2182014.8180873767</v>
      </c>
    </row>
    <row r="42" spans="2:19">
      <c r="B42" s="3">
        <v>38</v>
      </c>
      <c r="C42" s="3" t="s">
        <v>67</v>
      </c>
      <c r="D42" s="28">
        <f t="shared" si="0"/>
        <v>0.2805627378922505</v>
      </c>
      <c r="E42" s="5">
        <f t="shared" si="1"/>
        <v>0.36152663229639148</v>
      </c>
      <c r="F42" s="5">
        <f t="shared" si="2"/>
        <v>0.31231230203436189</v>
      </c>
      <c r="G42" s="29">
        <f t="shared" si="3"/>
        <v>0.30673802454440163</v>
      </c>
      <c r="H42" s="5">
        <f t="shared" si="4"/>
        <v>0.7194372621077495</v>
      </c>
      <c r="I42" s="5">
        <f t="shared" si="5"/>
        <v>0.63847336770360852</v>
      </c>
      <c r="J42" s="5">
        <f t="shared" si="6"/>
        <v>0.68768769796563811</v>
      </c>
      <c r="K42" s="5">
        <f t="shared" si="7"/>
        <v>0.69326197545559842</v>
      </c>
      <c r="L42" s="14">
        <v>28369.058383389489</v>
      </c>
      <c r="M42" s="3">
        <v>255948.4977704086</v>
      </c>
      <c r="N42" s="3">
        <v>1134785.0382233872</v>
      </c>
      <c r="O42" s="15">
        <v>1332703.9487947996</v>
      </c>
      <c r="P42" s="14">
        <v>72745.788857246444</v>
      </c>
      <c r="Q42" s="3">
        <v>452017.31969825743</v>
      </c>
      <c r="R42" s="3">
        <v>2498709.4825865342</v>
      </c>
      <c r="S42" s="3">
        <v>3012058.8199368124</v>
      </c>
    </row>
    <row r="43" spans="2:19">
      <c r="B43" s="3">
        <v>39</v>
      </c>
      <c r="C43" s="3" t="s">
        <v>68</v>
      </c>
      <c r="D43" s="28">
        <f t="shared" si="0"/>
        <v>0.20978213795827655</v>
      </c>
      <c r="E43" s="5">
        <f t="shared" si="1"/>
        <v>0.32691657397291074</v>
      </c>
      <c r="F43" s="5">
        <f t="shared" si="2"/>
        <v>0.27749524608357368</v>
      </c>
      <c r="G43" s="29">
        <f t="shared" si="3"/>
        <v>0.29758386423197042</v>
      </c>
      <c r="H43" s="5">
        <f t="shared" si="4"/>
        <v>0.79021786204172351</v>
      </c>
      <c r="I43" s="5">
        <f t="shared" si="5"/>
        <v>0.67308342602708926</v>
      </c>
      <c r="J43" s="5">
        <f t="shared" si="6"/>
        <v>0.72250475391642632</v>
      </c>
      <c r="K43" s="5">
        <f t="shared" si="7"/>
        <v>0.70241613576802964</v>
      </c>
      <c r="L43" s="14">
        <v>13078.41647002356</v>
      </c>
      <c r="M43" s="3">
        <v>119152.9674046524</v>
      </c>
      <c r="N43" s="3">
        <v>511998.93836743088</v>
      </c>
      <c r="O43" s="15">
        <v>650348.34364405042</v>
      </c>
      <c r="P43" s="14">
        <v>49264.434057244485</v>
      </c>
      <c r="Q43" s="3">
        <v>245322.1828045437</v>
      </c>
      <c r="R43" s="3">
        <v>1333073.8893423143</v>
      </c>
      <c r="S43" s="3">
        <v>1535080.4440441679</v>
      </c>
    </row>
    <row r="44" spans="2:19">
      <c r="B44" s="3">
        <v>40</v>
      </c>
      <c r="C44" s="3" t="s">
        <v>69</v>
      </c>
      <c r="D44" s="28">
        <f t="shared" si="0"/>
        <v>0.18112247161904049</v>
      </c>
      <c r="E44" s="5">
        <f t="shared" si="1"/>
        <v>0.30696033430995079</v>
      </c>
      <c r="F44" s="5">
        <f t="shared" si="2"/>
        <v>0.25717504679310571</v>
      </c>
      <c r="G44" s="29">
        <f t="shared" si="3"/>
        <v>0.31082298926081176</v>
      </c>
      <c r="H44" s="5">
        <f t="shared" si="4"/>
        <v>0.81887752838095951</v>
      </c>
      <c r="I44" s="5">
        <f t="shared" si="5"/>
        <v>0.69303966569004927</v>
      </c>
      <c r="J44" s="5">
        <f t="shared" si="6"/>
        <v>0.74282495320689423</v>
      </c>
      <c r="K44" s="5">
        <f t="shared" si="7"/>
        <v>0.68917701073918824</v>
      </c>
      <c r="L44" s="14">
        <v>69183.555471322034</v>
      </c>
      <c r="M44" s="3">
        <v>691944.62284860411</v>
      </c>
      <c r="N44" s="3">
        <v>3287643.5721497675</v>
      </c>
      <c r="O44" s="15">
        <v>4713126.7296706876</v>
      </c>
      <c r="P44" s="14">
        <v>312787.57628773194</v>
      </c>
      <c r="Q44" s="3">
        <v>1562237.9066436868</v>
      </c>
      <c r="R44" s="3">
        <v>9496036.6998893712</v>
      </c>
      <c r="S44" s="3">
        <v>10450252.082428375</v>
      </c>
    </row>
    <row r="45" spans="2:19">
      <c r="B45" s="3">
        <v>41</v>
      </c>
      <c r="C45" s="3" t="s">
        <v>70</v>
      </c>
      <c r="D45" s="28">
        <f t="shared" si="0"/>
        <v>0.20586245015963611</v>
      </c>
      <c r="E45" s="5">
        <f t="shared" si="1"/>
        <v>0.34686665718350168</v>
      </c>
      <c r="F45" s="5">
        <f t="shared" si="2"/>
        <v>0.36304913030452407</v>
      </c>
      <c r="G45" s="29">
        <f t="shared" si="3"/>
        <v>0.4066617424040318</v>
      </c>
      <c r="H45" s="5">
        <f t="shared" si="4"/>
        <v>0.79413754984036389</v>
      </c>
      <c r="I45" s="5">
        <f t="shared" si="5"/>
        <v>0.65313334281649826</v>
      </c>
      <c r="J45" s="5">
        <f t="shared" si="6"/>
        <v>0.63695086969547599</v>
      </c>
      <c r="K45" s="5">
        <f t="shared" si="7"/>
        <v>0.59333825759596825</v>
      </c>
      <c r="L45" s="14">
        <v>12924.362348540657</v>
      </c>
      <c r="M45" s="3">
        <v>116385.9511508149</v>
      </c>
      <c r="N45" s="3">
        <v>763547.11629573978</v>
      </c>
      <c r="O45" s="15">
        <v>1059114.008791348</v>
      </c>
      <c r="P45" s="14">
        <v>49857.181048608538</v>
      </c>
      <c r="Q45" s="3">
        <v>219149.18530723799</v>
      </c>
      <c r="R45" s="3">
        <v>1339603.814420661</v>
      </c>
      <c r="S45" s="3">
        <v>1545296.2377449083</v>
      </c>
    </row>
    <row r="46" spans="2:19">
      <c r="B46" s="3">
        <v>42</v>
      </c>
      <c r="C46" s="3" t="s">
        <v>71</v>
      </c>
      <c r="D46" s="28">
        <f t="shared" si="0"/>
        <v>0.17310536978541133</v>
      </c>
      <c r="E46" s="5">
        <f t="shared" si="1"/>
        <v>0.2826440771738789</v>
      </c>
      <c r="F46" s="5">
        <f t="shared" si="2"/>
        <v>0.28969706638215253</v>
      </c>
      <c r="G46" s="29">
        <f t="shared" si="3"/>
        <v>0.30208130981058939</v>
      </c>
      <c r="H46" s="5">
        <f t="shared" si="4"/>
        <v>0.82689463021458864</v>
      </c>
      <c r="I46" s="5">
        <f t="shared" si="5"/>
        <v>0.71735592282612104</v>
      </c>
      <c r="J46" s="5">
        <f t="shared" si="6"/>
        <v>0.71030293361784747</v>
      </c>
      <c r="K46" s="5">
        <f t="shared" si="7"/>
        <v>0.69791869018941055</v>
      </c>
      <c r="L46" s="14">
        <v>21509.09741611587</v>
      </c>
      <c r="M46" s="3">
        <v>198703.94179667521</v>
      </c>
      <c r="N46" s="3">
        <v>960121.75646048994</v>
      </c>
      <c r="O46" s="15">
        <v>1230149.7560875937</v>
      </c>
      <c r="P46" s="14">
        <v>102745.26536176589</v>
      </c>
      <c r="Q46" s="3">
        <v>504314.29861186218</v>
      </c>
      <c r="R46" s="3">
        <v>2354104.957847862</v>
      </c>
      <c r="S46" s="3">
        <v>2842097.4043173995</v>
      </c>
    </row>
    <row r="47" spans="2:19">
      <c r="B47" s="3">
        <v>43</v>
      </c>
      <c r="C47" s="3" t="s">
        <v>72</v>
      </c>
      <c r="D47" s="28">
        <f t="shared" si="0"/>
        <v>0.19684506580008548</v>
      </c>
      <c r="E47" s="5">
        <f t="shared" si="1"/>
        <v>0.30224398013566528</v>
      </c>
      <c r="F47" s="5">
        <f t="shared" si="2"/>
        <v>0.29319980215967678</v>
      </c>
      <c r="G47" s="29">
        <f t="shared" si="3"/>
        <v>0.32969520638795591</v>
      </c>
      <c r="H47" s="5">
        <f t="shared" si="4"/>
        <v>0.80315493419991446</v>
      </c>
      <c r="I47" s="5">
        <f t="shared" si="5"/>
        <v>0.69775601986433466</v>
      </c>
      <c r="J47" s="5">
        <f t="shared" si="6"/>
        <v>0.70680019784032322</v>
      </c>
      <c r="K47" s="5">
        <f t="shared" si="7"/>
        <v>0.67030479361204409</v>
      </c>
      <c r="L47" s="14">
        <v>20095.745459825674</v>
      </c>
      <c r="M47" s="3">
        <v>191282.4320006913</v>
      </c>
      <c r="N47" s="3">
        <v>1226103.5840857585</v>
      </c>
      <c r="O47" s="15">
        <v>1686069.2398641712</v>
      </c>
      <c r="P47" s="14">
        <v>81993.404594028238</v>
      </c>
      <c r="Q47" s="3">
        <v>441591.81718975492</v>
      </c>
      <c r="R47" s="3">
        <v>2955698.6376566077</v>
      </c>
      <c r="S47" s="3">
        <v>3427954.8866502894</v>
      </c>
    </row>
    <row r="48" spans="2:19">
      <c r="B48" s="3">
        <v>44</v>
      </c>
      <c r="C48" s="3" t="s">
        <v>73</v>
      </c>
      <c r="D48" s="28">
        <f t="shared" si="0"/>
        <v>0.31712365070369641</v>
      </c>
      <c r="E48" s="5">
        <f t="shared" si="1"/>
        <v>0.36657519698576674</v>
      </c>
      <c r="F48" s="5">
        <f t="shared" si="2"/>
        <v>0.33305487365918929</v>
      </c>
      <c r="G48" s="29">
        <f t="shared" si="3"/>
        <v>0.3967755654834339</v>
      </c>
      <c r="H48" s="5">
        <f t="shared" si="4"/>
        <v>0.68287634929630359</v>
      </c>
      <c r="I48" s="5">
        <f t="shared" si="5"/>
        <v>0.63342480301423332</v>
      </c>
      <c r="J48" s="5">
        <f t="shared" si="6"/>
        <v>0.66694512634081071</v>
      </c>
      <c r="K48" s="5">
        <f t="shared" si="7"/>
        <v>0.60322443451656604</v>
      </c>
      <c r="L48" s="14">
        <v>22315.879377153393</v>
      </c>
      <c r="M48" s="3">
        <v>194305.89737682167</v>
      </c>
      <c r="N48" s="3">
        <v>971834.97182160139</v>
      </c>
      <c r="O48" s="15">
        <v>1455892.8188699645</v>
      </c>
      <c r="P48" s="14">
        <v>48053.767691535817</v>
      </c>
      <c r="Q48" s="3">
        <v>335751.50687348854</v>
      </c>
      <c r="R48" s="3">
        <v>1946107.5315992236</v>
      </c>
      <c r="S48" s="3">
        <v>2213417.8583036549</v>
      </c>
    </row>
    <row r="49" spans="2:19">
      <c r="B49" s="3">
        <v>45</v>
      </c>
      <c r="C49" s="3" t="s">
        <v>74</v>
      </c>
      <c r="D49" s="28">
        <f t="shared" si="0"/>
        <v>0.26532271154483256</v>
      </c>
      <c r="E49" s="5">
        <f t="shared" si="1"/>
        <v>0.36451748198038519</v>
      </c>
      <c r="F49" s="5">
        <f t="shared" si="2"/>
        <v>0.27813391143941774</v>
      </c>
      <c r="G49" s="29">
        <f t="shared" si="3"/>
        <v>0.34539829320598819</v>
      </c>
      <c r="H49" s="5">
        <f t="shared" si="4"/>
        <v>0.73467728845516744</v>
      </c>
      <c r="I49" s="5">
        <f t="shared" si="5"/>
        <v>0.63548251801961486</v>
      </c>
      <c r="J49" s="5">
        <f t="shared" si="6"/>
        <v>0.72186608856058232</v>
      </c>
      <c r="K49" s="5">
        <f t="shared" si="7"/>
        <v>0.65460170679401175</v>
      </c>
      <c r="L49" s="14">
        <v>17250.070722278604</v>
      </c>
      <c r="M49" s="3">
        <v>159857.43746157427</v>
      </c>
      <c r="N49" s="3">
        <v>690056.40906959283</v>
      </c>
      <c r="O49" s="15">
        <v>1070934.9649164451</v>
      </c>
      <c r="P49" s="14">
        <v>47765.361322119883</v>
      </c>
      <c r="Q49" s="3">
        <v>278687.88714970526</v>
      </c>
      <c r="R49" s="3">
        <v>1790965.7917054417</v>
      </c>
      <c r="S49" s="3">
        <v>2029644.8178497723</v>
      </c>
    </row>
    <row r="50" spans="2:19">
      <c r="B50" s="3">
        <v>46</v>
      </c>
      <c r="C50" s="3" t="s">
        <v>75</v>
      </c>
      <c r="D50" s="28">
        <f t="shared" si="0"/>
        <v>0.2389120229958937</v>
      </c>
      <c r="E50" s="5">
        <f t="shared" si="1"/>
        <v>0.32371542692097832</v>
      </c>
      <c r="F50" s="5">
        <f t="shared" si="2"/>
        <v>0.30790102408580494</v>
      </c>
      <c r="G50" s="29">
        <f t="shared" si="3"/>
        <v>0.3342748870038118</v>
      </c>
      <c r="H50" s="5">
        <f t="shared" si="4"/>
        <v>0.76108797700410635</v>
      </c>
      <c r="I50" s="5">
        <f t="shared" si="5"/>
        <v>0.67628457307902168</v>
      </c>
      <c r="J50" s="5">
        <f t="shared" si="6"/>
        <v>0.69209897591419511</v>
      </c>
      <c r="K50" s="5">
        <f t="shared" si="7"/>
        <v>0.6657251129961882</v>
      </c>
      <c r="L50" s="14">
        <v>22762.405712807595</v>
      </c>
      <c r="M50" s="3">
        <v>201155.58537045724</v>
      </c>
      <c r="N50" s="3">
        <v>1180109.8884895209</v>
      </c>
      <c r="O50" s="15">
        <v>1499279.5596002163</v>
      </c>
      <c r="P50" s="14">
        <v>72512.856818449873</v>
      </c>
      <c r="Q50" s="3">
        <v>420240.76661607018</v>
      </c>
      <c r="R50" s="3">
        <v>2652647.3814591863</v>
      </c>
      <c r="S50" s="3">
        <v>2985890.0355154336</v>
      </c>
    </row>
    <row r="51" spans="2:19">
      <c r="B51" s="3">
        <v>47</v>
      </c>
      <c r="C51" s="3" t="s">
        <v>76</v>
      </c>
      <c r="D51" s="14" t="s">
        <v>11</v>
      </c>
      <c r="E51" s="3" t="s">
        <v>7</v>
      </c>
      <c r="F51" s="5">
        <f>N51/SUM(N51,R51)</f>
        <v>0.32599782116683973</v>
      </c>
      <c r="G51" s="29">
        <f>O51/SUM(O51,S51)</f>
        <v>0.38557096141614278</v>
      </c>
      <c r="H51" s="3" t="s">
        <v>1</v>
      </c>
      <c r="I51" s="3" t="s">
        <v>1</v>
      </c>
      <c r="J51" s="5">
        <f>1-F51</f>
        <v>0.67400217883316027</v>
      </c>
      <c r="K51" s="5">
        <f>1-G51</f>
        <v>0.61442903858385722</v>
      </c>
      <c r="L51" s="14" t="s">
        <v>29</v>
      </c>
      <c r="M51" s="3" t="s">
        <v>12</v>
      </c>
      <c r="N51" s="3">
        <v>850660.9811034801</v>
      </c>
      <c r="O51" s="15">
        <v>1397081.2853251644</v>
      </c>
      <c r="P51" s="14" t="s">
        <v>12</v>
      </c>
      <c r="Q51" s="3" t="s">
        <v>12</v>
      </c>
      <c r="R51" s="3">
        <v>1758745.971552585</v>
      </c>
      <c r="S51" s="3">
        <v>2226327.6980534075</v>
      </c>
    </row>
    <row r="52" spans="2:19">
      <c r="B52" s="10">
        <v>0</v>
      </c>
      <c r="C52" s="10" t="s">
        <v>77</v>
      </c>
      <c r="D52" s="30">
        <f t="shared" ref="D52:I52" si="8">AVERAGE(D5:D50)</f>
        <v>0.26109727185987486</v>
      </c>
      <c r="E52" s="25">
        <f t="shared" si="8"/>
        <v>0.34401732027225895</v>
      </c>
      <c r="F52" s="25">
        <f>AVERAGE(F5:F51)</f>
        <v>0.31850778053581075</v>
      </c>
      <c r="G52" s="31">
        <f>AVERAGE(G5:G51)</f>
        <v>0.34997541821969586</v>
      </c>
      <c r="H52" s="25">
        <f t="shared" si="8"/>
        <v>0.73890272814012536</v>
      </c>
      <c r="I52" s="25">
        <f t="shared" si="8"/>
        <v>0.65598267972774105</v>
      </c>
      <c r="J52" s="25">
        <f>AVERAGE(J5:J51)</f>
        <v>0.68149221946418914</v>
      </c>
      <c r="K52" s="25">
        <f>AVERAGE(K5:K51)</f>
        <v>0.65002458178030409</v>
      </c>
      <c r="L52" s="16" t="s">
        <v>14</v>
      </c>
      <c r="M52" s="10" t="s">
        <v>17</v>
      </c>
      <c r="N52" s="10" t="s">
        <v>14</v>
      </c>
      <c r="O52" s="17" t="s">
        <v>14</v>
      </c>
      <c r="P52" s="16" t="s">
        <v>14</v>
      </c>
      <c r="Q52" s="10" t="s">
        <v>14</v>
      </c>
      <c r="R52" s="10" t="s">
        <v>14</v>
      </c>
      <c r="S52" s="10" t="s">
        <v>14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G51"/>
  <sheetViews>
    <sheetView workbookViewId="0">
      <selection activeCell="N18" sqref="N18"/>
    </sheetView>
  </sheetViews>
  <sheetFormatPr defaultColWidth="9.33203125" defaultRowHeight="10.5"/>
  <cols>
    <col min="1" max="1" width="9.33203125" style="1"/>
    <col min="2" max="2" width="4.5" style="1" bestFit="1" customWidth="1"/>
    <col min="3" max="16384" width="9.33203125" style="1"/>
  </cols>
  <sheetData>
    <row r="3" spans="2:7">
      <c r="B3" s="7"/>
      <c r="C3" s="7"/>
      <c r="D3" s="49" t="s">
        <v>100</v>
      </c>
      <c r="E3" s="7"/>
      <c r="F3" s="7"/>
      <c r="G3" s="7"/>
    </row>
    <row r="4" spans="2:7">
      <c r="B4" s="3"/>
      <c r="C4" s="3"/>
      <c r="D4" s="14">
        <v>1955</v>
      </c>
      <c r="E4" s="3">
        <v>1970</v>
      </c>
      <c r="F4" s="3">
        <v>1990</v>
      </c>
      <c r="G4" s="3">
        <v>2008</v>
      </c>
    </row>
    <row r="5" spans="2:7">
      <c r="B5" s="6">
        <v>1</v>
      </c>
      <c r="C5" s="6" t="s">
        <v>30</v>
      </c>
      <c r="D5" s="26">
        <v>4.1079649224404102E-2</v>
      </c>
      <c r="E5" s="9">
        <v>4.6343331131286636E-2</v>
      </c>
      <c r="F5" s="9">
        <v>2.7751026587992556E-2</v>
      </c>
      <c r="G5" s="9">
        <v>-1.5101712633038833E-3</v>
      </c>
    </row>
    <row r="6" spans="2:7">
      <c r="B6" s="3">
        <v>2</v>
      </c>
      <c r="C6" s="3" t="s">
        <v>31</v>
      </c>
      <c r="D6" s="28">
        <v>-2.6799355617423221E-2</v>
      </c>
      <c r="E6" s="5">
        <v>-4.7986686019707014E-2</v>
      </c>
      <c r="F6" s="5">
        <v>-6.0788456960773951E-2</v>
      </c>
      <c r="G6" s="5">
        <v>-7.339554842927859E-2</v>
      </c>
    </row>
    <row r="7" spans="2:7">
      <c r="B7" s="3">
        <v>3</v>
      </c>
      <c r="C7" s="3" t="s">
        <v>32</v>
      </c>
      <c r="D7" s="28">
        <v>-2.4627816178530854E-2</v>
      </c>
      <c r="E7" s="5">
        <v>-5.3944440109184977E-2</v>
      </c>
      <c r="F7" s="5">
        <v>-6.983931689692624E-2</v>
      </c>
      <c r="G7" s="5">
        <v>-5.6602445777359012E-2</v>
      </c>
    </row>
    <row r="8" spans="2:7">
      <c r="B8" s="3">
        <v>4</v>
      </c>
      <c r="C8" s="3" t="s">
        <v>33</v>
      </c>
      <c r="D8" s="28">
        <v>4.00753756847015E-2</v>
      </c>
      <c r="E8" s="5">
        <v>5.7184321532597115E-2</v>
      </c>
      <c r="F8" s="5">
        <v>3.9140406806786793E-2</v>
      </c>
      <c r="G8" s="5">
        <v>2.2610299784657339E-2</v>
      </c>
    </row>
    <row r="9" spans="2:7">
      <c r="B9" s="3">
        <v>5</v>
      </c>
      <c r="C9" s="3" t="s">
        <v>34</v>
      </c>
      <c r="D9" s="28">
        <v>-4.5365927249001181E-3</v>
      </c>
      <c r="E9" s="5">
        <v>-4.2627632746985333E-2</v>
      </c>
      <c r="F9" s="5">
        <v>-4.1906301088949882E-2</v>
      </c>
      <c r="G9" s="5">
        <v>-5.2104530856150411E-2</v>
      </c>
    </row>
    <row r="10" spans="2:7">
      <c r="B10" s="3">
        <v>6</v>
      </c>
      <c r="C10" s="3" t="s">
        <v>35</v>
      </c>
      <c r="D10" s="28">
        <v>6.0680201786459109E-3</v>
      </c>
      <c r="E10" s="5">
        <v>-2.8434839891076702E-2</v>
      </c>
      <c r="F10" s="5">
        <v>-3.4591332537276365E-2</v>
      </c>
      <c r="G10" s="5">
        <v>-3.4133633069383273E-2</v>
      </c>
    </row>
    <row r="11" spans="2:7">
      <c r="B11" s="3">
        <v>7</v>
      </c>
      <c r="C11" s="3" t="s">
        <v>36</v>
      </c>
      <c r="D11" s="28">
        <v>-4.1616703013426237E-3</v>
      </c>
      <c r="E11" s="5">
        <v>-2.9951237970979289E-2</v>
      </c>
      <c r="F11" s="5">
        <v>-4.0009490824686175E-2</v>
      </c>
      <c r="G11" s="5">
        <v>-3.3062297372608206E-2</v>
      </c>
    </row>
    <row r="12" spans="2:7">
      <c r="B12" s="3">
        <v>8</v>
      </c>
      <c r="C12" s="3" t="s">
        <v>37</v>
      </c>
      <c r="D12" s="28">
        <v>-6.8720628713212495E-3</v>
      </c>
      <c r="E12" s="5">
        <v>-2.1825714475626257E-2</v>
      </c>
      <c r="F12" s="5">
        <v>5.3601450290156061E-3</v>
      </c>
      <c r="G12" s="5">
        <v>4.9343214384248157E-3</v>
      </c>
    </row>
    <row r="13" spans="2:7">
      <c r="B13" s="3">
        <v>9</v>
      </c>
      <c r="C13" s="3" t="s">
        <v>38</v>
      </c>
      <c r="D13" s="28">
        <v>1.242789677045248E-2</v>
      </c>
      <c r="E13" s="5">
        <v>-2.3875430732586411E-3</v>
      </c>
      <c r="F13" s="5">
        <v>-1.0759686371137472E-4</v>
      </c>
      <c r="G13" s="5">
        <v>8.0286898812841762E-3</v>
      </c>
    </row>
    <row r="14" spans="2:7">
      <c r="B14" s="3">
        <v>10</v>
      </c>
      <c r="C14" s="3" t="s">
        <v>39</v>
      </c>
      <c r="D14" s="28">
        <v>1.3363865140674802E-3</v>
      </c>
      <c r="E14" s="5">
        <v>-1.2226825166618226E-2</v>
      </c>
      <c r="F14" s="5">
        <v>2.6598336679832663E-3</v>
      </c>
      <c r="G14" s="5">
        <v>9.864955712185583E-3</v>
      </c>
    </row>
    <row r="15" spans="2:7">
      <c r="B15" s="3">
        <v>11</v>
      </c>
      <c r="C15" s="3" t="s">
        <v>40</v>
      </c>
      <c r="D15" s="28">
        <v>4.5165422281973455E-2</v>
      </c>
      <c r="E15" s="5">
        <v>5.0843472590191618E-2</v>
      </c>
      <c r="F15" s="5">
        <v>5.3512874509728192E-2</v>
      </c>
      <c r="G15" s="5">
        <v>3.783410125960085E-2</v>
      </c>
    </row>
    <row r="16" spans="2:7">
      <c r="B16" s="3">
        <v>12</v>
      </c>
      <c r="C16" s="3" t="s">
        <v>41</v>
      </c>
      <c r="D16" s="28">
        <v>5.6006919132817468E-2</v>
      </c>
      <c r="E16" s="5">
        <v>6.7713476430124486E-2</v>
      </c>
      <c r="F16" s="5">
        <v>6.5741252037279096E-2</v>
      </c>
      <c r="G16" s="5">
        <v>4.1276380991272954E-2</v>
      </c>
    </row>
    <row r="17" spans="2:7">
      <c r="B17" s="3">
        <v>13</v>
      </c>
      <c r="C17" s="3" t="s">
        <v>42</v>
      </c>
      <c r="D17" s="28">
        <v>0.20752219127913185</v>
      </c>
      <c r="E17" s="5">
        <v>0.30820642981301116</v>
      </c>
      <c r="F17" s="5">
        <v>0.23623550373354751</v>
      </c>
      <c r="G17" s="5">
        <v>0.18600859053381313</v>
      </c>
    </row>
    <row r="18" spans="2:7">
      <c r="B18" s="3">
        <v>14</v>
      </c>
      <c r="C18" s="3" t="s">
        <v>43</v>
      </c>
      <c r="D18" s="28">
        <v>0.18078334927196138</v>
      </c>
      <c r="E18" s="5">
        <v>0.15644759454257229</v>
      </c>
      <c r="F18" s="5">
        <v>0.1303827039629093</v>
      </c>
      <c r="G18" s="5">
        <v>0.10431244286704078</v>
      </c>
    </row>
    <row r="19" spans="2:7">
      <c r="B19" s="3">
        <v>15</v>
      </c>
      <c r="C19" s="3" t="s">
        <v>44</v>
      </c>
      <c r="D19" s="28">
        <v>-1.9101932490593942E-2</v>
      </c>
      <c r="E19" s="5">
        <v>-4.5987065735748733E-2</v>
      </c>
      <c r="F19" s="5">
        <v>-4.5433944575428847E-2</v>
      </c>
      <c r="G19" s="5">
        <v>-3.2365885310079084E-2</v>
      </c>
    </row>
    <row r="20" spans="2:7">
      <c r="B20" s="3">
        <v>16</v>
      </c>
      <c r="C20" s="3" t="s">
        <v>45</v>
      </c>
      <c r="D20" s="28">
        <v>9.4374934886846673E-3</v>
      </c>
      <c r="E20" s="5">
        <v>-2.697258688121873E-3</v>
      </c>
      <c r="F20" s="5">
        <v>1.3571230219995623E-2</v>
      </c>
      <c r="G20" s="5">
        <v>3.0274655992100108E-2</v>
      </c>
    </row>
    <row r="21" spans="2:7">
      <c r="B21" s="3">
        <v>17</v>
      </c>
      <c r="C21" s="3" t="s">
        <v>46</v>
      </c>
      <c r="D21" s="28">
        <v>-2.3483078775319299E-3</v>
      </c>
      <c r="E21" s="5">
        <v>-1.2877374395921681E-2</v>
      </c>
      <c r="F21" s="5">
        <v>1.7089765884912289E-3</v>
      </c>
      <c r="G21" s="5">
        <v>3.0748541059474555E-2</v>
      </c>
    </row>
    <row r="22" spans="2:7">
      <c r="B22" s="3">
        <v>18</v>
      </c>
      <c r="C22" s="3" t="s">
        <v>47</v>
      </c>
      <c r="D22" s="28">
        <v>-1.7149546057407483E-2</v>
      </c>
      <c r="E22" s="5">
        <v>-3.3788517632335036E-2</v>
      </c>
      <c r="F22" s="5">
        <v>-2.4386706154379767E-2</v>
      </c>
      <c r="G22" s="5">
        <v>-6.939737509970012E-5</v>
      </c>
    </row>
    <row r="23" spans="2:7">
      <c r="B23" s="3">
        <v>19</v>
      </c>
      <c r="C23" s="3" t="s">
        <v>48</v>
      </c>
      <c r="D23" s="28">
        <v>9.486820388237116E-3</v>
      </c>
      <c r="E23" s="5">
        <v>2.4708820780838803E-2</v>
      </c>
      <c r="F23" s="5">
        <v>2.5945023249951404E-2</v>
      </c>
      <c r="G23" s="5">
        <v>4.2271831790044789E-2</v>
      </c>
    </row>
    <row r="24" spans="2:7">
      <c r="B24" s="3">
        <v>20</v>
      </c>
      <c r="C24" s="3" t="s">
        <v>49</v>
      </c>
      <c r="D24" s="28">
        <v>1.1677543296684023E-2</v>
      </c>
      <c r="E24" s="5">
        <v>3.210110314890241E-3</v>
      </c>
      <c r="F24" s="5">
        <v>-4.9034855001969802E-4</v>
      </c>
      <c r="G24" s="5">
        <v>9.9229116374892623E-3</v>
      </c>
    </row>
    <row r="25" spans="2:7">
      <c r="B25" s="3">
        <v>21</v>
      </c>
      <c r="C25" s="3" t="s">
        <v>50</v>
      </c>
      <c r="D25" s="28">
        <v>-7.7400368192500546E-3</v>
      </c>
      <c r="E25" s="5">
        <v>-4.4104738527910435E-2</v>
      </c>
      <c r="F25" s="5">
        <v>-2.9189130000847503E-2</v>
      </c>
      <c r="G25" s="5">
        <v>-3.6309780931128854E-3</v>
      </c>
    </row>
    <row r="26" spans="2:7">
      <c r="B26" s="3">
        <v>22</v>
      </c>
      <c r="C26" s="3" t="s">
        <v>51</v>
      </c>
      <c r="D26" s="28">
        <v>2.9238457839797283E-2</v>
      </c>
      <c r="E26" s="5">
        <v>2.9576983593722406E-2</v>
      </c>
      <c r="F26" s="5">
        <v>8.8378773479564909E-3</v>
      </c>
      <c r="G26" s="5">
        <v>1.3673740408143509E-2</v>
      </c>
    </row>
    <row r="27" spans="2:7">
      <c r="B27" s="3">
        <v>23</v>
      </c>
      <c r="C27" s="3" t="s">
        <v>52</v>
      </c>
      <c r="D27" s="28">
        <v>1.3518204373546561E-2</v>
      </c>
      <c r="E27" s="5">
        <v>5.5777489251591206E-2</v>
      </c>
      <c r="F27" s="5">
        <v>5.4412155266647888E-2</v>
      </c>
      <c r="G27" s="5">
        <v>5.0136452939313125E-2</v>
      </c>
    </row>
    <row r="28" spans="2:7">
      <c r="B28" s="3">
        <v>24</v>
      </c>
      <c r="C28" s="3" t="s">
        <v>53</v>
      </c>
      <c r="D28" s="28">
        <v>-4.8590578472454404E-4</v>
      </c>
      <c r="E28" s="5">
        <v>-1.9515937926818272E-2</v>
      </c>
      <c r="F28" s="5">
        <v>-1.9672374435963286E-2</v>
      </c>
      <c r="G28" s="5">
        <v>9.9565869782131111E-4</v>
      </c>
    </row>
    <row r="29" spans="2:7">
      <c r="B29" s="3">
        <v>25</v>
      </c>
      <c r="C29" s="3" t="s">
        <v>54</v>
      </c>
      <c r="D29" s="28">
        <v>3.7589879756182443E-3</v>
      </c>
      <c r="E29" s="5">
        <v>-4.2487090430368024E-2</v>
      </c>
      <c r="F29" s="5">
        <v>1.3244911837540618E-2</v>
      </c>
      <c r="G29" s="5">
        <v>3.4737710807163646E-2</v>
      </c>
    </row>
    <row r="30" spans="2:7">
      <c r="B30" s="3">
        <v>26</v>
      </c>
      <c r="C30" s="3" t="s">
        <v>55</v>
      </c>
      <c r="D30" s="28">
        <v>9.4319570038256834E-2</v>
      </c>
      <c r="E30" s="5">
        <v>0.11416311427743459</v>
      </c>
      <c r="F30" s="5">
        <v>9.7583689814145003E-2</v>
      </c>
      <c r="G30" s="5">
        <v>7.6677200597409012E-2</v>
      </c>
    </row>
    <row r="31" spans="2:7">
      <c r="B31" s="3">
        <v>27</v>
      </c>
      <c r="C31" s="3" t="s">
        <v>56</v>
      </c>
      <c r="D31" s="28">
        <v>0.1196411161553117</v>
      </c>
      <c r="E31" s="5">
        <v>0.17133819824200969</v>
      </c>
      <c r="F31" s="5">
        <v>0.14560567501707822</v>
      </c>
      <c r="G31" s="5">
        <v>0.10122822218866379</v>
      </c>
    </row>
    <row r="32" spans="2:7">
      <c r="B32" s="3">
        <v>28</v>
      </c>
      <c r="C32" s="3" t="s">
        <v>57</v>
      </c>
      <c r="D32" s="28">
        <v>9.9276928109578555E-2</v>
      </c>
      <c r="E32" s="5">
        <v>9.4960112608573954E-2</v>
      </c>
      <c r="F32" s="5">
        <v>8.6343899421378434E-2</v>
      </c>
      <c r="G32" s="5">
        <v>6.7457198388915285E-2</v>
      </c>
    </row>
    <row r="33" spans="2:7">
      <c r="B33" s="3">
        <v>29</v>
      </c>
      <c r="C33" s="3" t="s">
        <v>58</v>
      </c>
      <c r="D33" s="28">
        <v>8.3808727926318327E-2</v>
      </c>
      <c r="E33" s="5">
        <v>4.2851483159614068E-2</v>
      </c>
      <c r="F33" s="5">
        <v>6.7166584606438984E-2</v>
      </c>
      <c r="G33" s="5">
        <v>7.4600127481565748E-2</v>
      </c>
    </row>
    <row r="34" spans="2:7">
      <c r="B34" s="3">
        <v>30</v>
      </c>
      <c r="C34" s="3" t="s">
        <v>59</v>
      </c>
      <c r="D34" s="28">
        <v>5.1461400300113924E-2</v>
      </c>
      <c r="E34" s="5">
        <v>3.7565329877751463E-2</v>
      </c>
      <c r="F34" s="5">
        <v>1.3064280539919815E-2</v>
      </c>
      <c r="G34" s="5">
        <v>-1.5470358905735893E-3</v>
      </c>
    </row>
    <row r="35" spans="2:7">
      <c r="B35" s="3">
        <v>31</v>
      </c>
      <c r="C35" s="3" t="s">
        <v>60</v>
      </c>
      <c r="D35" s="28">
        <v>8.2747345578870757E-3</v>
      </c>
      <c r="E35" s="5">
        <v>1.4622690023216034E-3</v>
      </c>
      <c r="F35" s="5">
        <v>-6.8560400834039026E-3</v>
      </c>
      <c r="G35" s="5">
        <v>2.2010240668279835E-4</v>
      </c>
    </row>
    <row r="36" spans="2:7">
      <c r="B36" s="3">
        <v>32</v>
      </c>
      <c r="C36" s="3" t="s">
        <v>61</v>
      </c>
      <c r="D36" s="28">
        <v>-1.537160103623747E-2</v>
      </c>
      <c r="E36" s="5">
        <v>-3.8014672429625418E-2</v>
      </c>
      <c r="F36" s="5">
        <v>-6.2100976426869514E-2</v>
      </c>
      <c r="G36" s="5">
        <v>-3.0421300055452738E-2</v>
      </c>
    </row>
    <row r="37" spans="2:7">
      <c r="B37" s="3">
        <v>33</v>
      </c>
      <c r="C37" s="3" t="s">
        <v>62</v>
      </c>
      <c r="D37" s="28">
        <v>3.9529289871350695E-2</v>
      </c>
      <c r="E37" s="5">
        <v>3.4857796073528208E-2</v>
      </c>
      <c r="F37" s="5">
        <v>4.1419391554485388E-2</v>
      </c>
      <c r="G37" s="5">
        <v>2.4961785322299795E-2</v>
      </c>
    </row>
    <row r="38" spans="2:7">
      <c r="B38" s="3">
        <v>34</v>
      </c>
      <c r="C38" s="3" t="s">
        <v>63</v>
      </c>
      <c r="D38" s="28">
        <v>5.1565115590769428E-2</v>
      </c>
      <c r="E38" s="5">
        <v>8.3436167761359759E-2</v>
      </c>
      <c r="F38" s="5">
        <v>8.9575888119871494E-2</v>
      </c>
      <c r="G38" s="5">
        <v>7.7115124655025125E-2</v>
      </c>
    </row>
    <row r="39" spans="2:7">
      <c r="B39" s="3">
        <v>35</v>
      </c>
      <c r="C39" s="3" t="s">
        <v>64</v>
      </c>
      <c r="D39" s="28">
        <v>6.5531229210863753E-2</v>
      </c>
      <c r="E39" s="5">
        <v>6.760426452378257E-2</v>
      </c>
      <c r="F39" s="5">
        <v>4.6217217395936872E-2</v>
      </c>
      <c r="G39" s="5">
        <v>1.4154718325730398E-2</v>
      </c>
    </row>
    <row r="40" spans="2:7">
      <c r="B40" s="3">
        <v>36</v>
      </c>
      <c r="C40" s="3" t="s">
        <v>65</v>
      </c>
      <c r="D40" s="28">
        <v>-8.8914409640620251E-3</v>
      </c>
      <c r="E40" s="5">
        <v>-1.6648084595323964E-2</v>
      </c>
      <c r="F40" s="5">
        <v>1.2133819833498594E-3</v>
      </c>
      <c r="G40" s="5">
        <v>2.6030688279313319E-2</v>
      </c>
    </row>
    <row r="41" spans="2:7">
      <c r="B41" s="3">
        <v>37</v>
      </c>
      <c r="C41" s="3" t="s">
        <v>66</v>
      </c>
      <c r="D41" s="28">
        <v>1.1088306303380813E-2</v>
      </c>
      <c r="E41" s="5">
        <v>2.9977983363762228E-2</v>
      </c>
      <c r="F41" s="5">
        <v>3.9494424624327618E-2</v>
      </c>
      <c r="G41" s="5">
        <v>4.7481559439122356E-2</v>
      </c>
    </row>
    <row r="42" spans="2:7">
      <c r="B42" s="3">
        <v>38</v>
      </c>
      <c r="C42" s="3" t="s">
        <v>67</v>
      </c>
      <c r="D42" s="28">
        <v>1.5464073009411869E-2</v>
      </c>
      <c r="E42" s="5">
        <v>1.2936294124421099E-2</v>
      </c>
      <c r="F42" s="5">
        <v>9.9749956154426278E-3</v>
      </c>
      <c r="G42" s="5">
        <v>2.5206704726979778E-2</v>
      </c>
    </row>
    <row r="43" spans="2:7">
      <c r="B43" s="3">
        <v>39</v>
      </c>
      <c r="C43" s="3" t="s">
        <v>68</v>
      </c>
      <c r="D43" s="28">
        <v>-1.1576560525005219E-2</v>
      </c>
      <c r="E43" s="5">
        <v>-3.0921138721720975E-2</v>
      </c>
      <c r="F43" s="5">
        <v>-2.9578142733154622E-2</v>
      </c>
      <c r="G43" s="5">
        <v>-1.9691044890729259E-2</v>
      </c>
    </row>
    <row r="44" spans="2:7">
      <c r="B44" s="3">
        <v>40</v>
      </c>
      <c r="C44" s="3" t="s">
        <v>69</v>
      </c>
      <c r="D44" s="28">
        <v>0.10271017276442307</v>
      </c>
      <c r="E44" s="5">
        <v>0.11773709099484075</v>
      </c>
      <c r="F44" s="5">
        <v>9.7557658558442006E-2</v>
      </c>
      <c r="G44" s="5">
        <v>5.5439692955631115E-2</v>
      </c>
    </row>
    <row r="45" spans="2:7">
      <c r="B45" s="3">
        <v>41</v>
      </c>
      <c r="C45" s="3" t="s">
        <v>70</v>
      </c>
      <c r="D45" s="28">
        <v>3.1404824503882489E-2</v>
      </c>
      <c r="E45" s="5">
        <v>7.9799694292810308E-3</v>
      </c>
      <c r="F45" s="5">
        <v>-1.6437949763148496E-2</v>
      </c>
      <c r="G45" s="5">
        <v>-2.1343337835181941E-2</v>
      </c>
    </row>
    <row r="46" spans="2:7">
      <c r="B46" s="3">
        <v>42</v>
      </c>
      <c r="C46" s="3" t="s">
        <v>71</v>
      </c>
      <c r="D46" s="28">
        <v>3.2500632032876862E-2</v>
      </c>
      <c r="E46" s="5">
        <v>3.3823132911670023E-2</v>
      </c>
      <c r="F46" s="5">
        <v>-2.7371968811401581E-3</v>
      </c>
      <c r="G46" s="5">
        <v>-2.700283424081279E-2</v>
      </c>
    </row>
    <row r="47" spans="2:7">
      <c r="B47" s="3">
        <v>43</v>
      </c>
      <c r="C47" s="3" t="s">
        <v>72</v>
      </c>
      <c r="D47" s="28">
        <v>8.502798459109992E-3</v>
      </c>
      <c r="E47" s="5">
        <v>1.6410486994288515E-2</v>
      </c>
      <c r="F47" s="5">
        <v>-3.4766939692695287E-3</v>
      </c>
      <c r="G47" s="5">
        <v>-1.1277781830184463E-2</v>
      </c>
    </row>
    <row r="48" spans="2:7">
      <c r="B48" s="3">
        <v>44</v>
      </c>
      <c r="C48" s="3" t="s">
        <v>73</v>
      </c>
      <c r="D48" s="28">
        <v>2.080444880261878E-2</v>
      </c>
      <c r="E48" s="5">
        <v>4.6709995344332178E-2</v>
      </c>
      <c r="F48" s="5">
        <v>3.7175617315708454E-2</v>
      </c>
      <c r="G48" s="5">
        <v>1.2718822441670774E-4</v>
      </c>
    </row>
    <row r="49" spans="2:7">
      <c r="B49" s="3">
        <v>45</v>
      </c>
      <c r="C49" s="3" t="s">
        <v>74</v>
      </c>
      <c r="D49" s="28">
        <v>-1.2855809308684463E-2</v>
      </c>
      <c r="E49" s="5">
        <v>-2.8083098844853382E-2</v>
      </c>
      <c r="F49" s="5">
        <v>-3.1961657076296501E-2</v>
      </c>
      <c r="G49" s="5">
        <v>-4.5230362656074385E-2</v>
      </c>
    </row>
    <row r="50" spans="2:7">
      <c r="B50" s="3">
        <v>46</v>
      </c>
      <c r="C50" s="3" t="s">
        <v>75</v>
      </c>
      <c r="D50" s="28">
        <v>-3.0324673305618555E-2</v>
      </c>
      <c r="E50" s="5">
        <v>-3.5349402120586196E-2</v>
      </c>
      <c r="F50" s="5">
        <v>-1.7528663296838887E-2</v>
      </c>
      <c r="G50" s="5">
        <v>-2.4207824197915423E-2</v>
      </c>
    </row>
    <row r="51" spans="2:7">
      <c r="B51" s="7">
        <v>47</v>
      </c>
      <c r="C51" s="33" t="s">
        <v>76</v>
      </c>
      <c r="D51" s="32" t="s">
        <v>3</v>
      </c>
      <c r="E51" s="7" t="s">
        <v>4</v>
      </c>
      <c r="F51" s="24">
        <v>5.348136121611835E-2</v>
      </c>
      <c r="G51" s="24">
        <v>2.9209920138043577E-2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3:I93"/>
  <sheetViews>
    <sheetView workbookViewId="0">
      <selection activeCell="N13" sqref="N13"/>
    </sheetView>
  </sheetViews>
  <sheetFormatPr defaultColWidth="9.33203125" defaultRowHeight="10.5"/>
  <cols>
    <col min="1" max="1" width="9.33203125" style="1"/>
    <col min="2" max="2" width="4.5" style="1" bestFit="1" customWidth="1"/>
    <col min="3" max="16384" width="9.33203125" style="1"/>
  </cols>
  <sheetData>
    <row r="3" spans="2:8">
      <c r="D3" s="49" t="s">
        <v>85</v>
      </c>
    </row>
    <row r="4" spans="2:8">
      <c r="B4" s="6"/>
      <c r="C4" s="6"/>
      <c r="D4" s="45" t="s">
        <v>26</v>
      </c>
      <c r="E4" s="44" t="s">
        <v>27</v>
      </c>
      <c r="F4" s="44" t="s">
        <v>24</v>
      </c>
      <c r="G4" s="44" t="s">
        <v>28</v>
      </c>
      <c r="H4" s="46" t="s">
        <v>25</v>
      </c>
    </row>
    <row r="5" spans="2:8">
      <c r="B5" s="6">
        <v>1</v>
      </c>
      <c r="C5" s="6" t="s">
        <v>30</v>
      </c>
      <c r="D5" s="26">
        <v>1.2994371006132197E-3</v>
      </c>
      <c r="E5" s="9">
        <v>1.3080886493162929E-2</v>
      </c>
      <c r="F5" s="9">
        <v>1.4953344844981471E-2</v>
      </c>
      <c r="G5" s="9">
        <v>1.2363080091463424E-2</v>
      </c>
      <c r="H5" s="2">
        <v>6.0524727221944064E-3</v>
      </c>
    </row>
    <row r="6" spans="2:8">
      <c r="B6" s="3">
        <v>2</v>
      </c>
      <c r="C6" s="3" t="s">
        <v>31</v>
      </c>
      <c r="D6" s="28">
        <v>7.2653651351350951E-3</v>
      </c>
      <c r="E6" s="5">
        <v>1.0224854582011002E-2</v>
      </c>
      <c r="F6" s="5">
        <v>8.3870140930750285E-3</v>
      </c>
      <c r="G6" s="5">
        <v>6.4177852146943565E-3</v>
      </c>
      <c r="H6" s="2">
        <v>2.9868365850648023E-3</v>
      </c>
    </row>
    <row r="7" spans="2:8">
      <c r="B7" s="3">
        <v>3</v>
      </c>
      <c r="C7" s="3" t="s">
        <v>32</v>
      </c>
      <c r="D7" s="28">
        <v>5.0725974570320883E-3</v>
      </c>
      <c r="E7" s="5">
        <v>9.2464619077079861E-3</v>
      </c>
      <c r="F7" s="5">
        <v>1.2780674663800638E-2</v>
      </c>
      <c r="G7" s="5">
        <v>8.060900444906989E-3</v>
      </c>
      <c r="H7" s="2">
        <v>3.4960155888708964E-3</v>
      </c>
    </row>
    <row r="8" spans="2:8">
      <c r="B8" s="3">
        <v>4</v>
      </c>
      <c r="C8" s="3" t="s">
        <v>33</v>
      </c>
      <c r="D8" s="28">
        <v>5.5522930375530334E-3</v>
      </c>
      <c r="E8" s="5">
        <v>1.0946180294095279E-2</v>
      </c>
      <c r="F8" s="5">
        <v>9.5461284743967069E-3</v>
      </c>
      <c r="G8" s="5">
        <v>7.9809117437170118E-3</v>
      </c>
      <c r="H8" s="2">
        <v>3.017487663835655E-3</v>
      </c>
    </row>
    <row r="9" spans="2:8">
      <c r="B9" s="3">
        <v>5</v>
      </c>
      <c r="C9" s="3" t="s">
        <v>34</v>
      </c>
      <c r="D9" s="28">
        <v>3.5543395841588607E-3</v>
      </c>
      <c r="E9" s="5">
        <v>1.0244786538805995E-2</v>
      </c>
      <c r="F9" s="5">
        <v>1.085232400290592E-2</v>
      </c>
      <c r="G9" s="5">
        <v>7.6820832831309502E-3</v>
      </c>
      <c r="H9" s="2">
        <v>2.2658172862620989E-3</v>
      </c>
    </row>
    <row r="10" spans="2:8">
      <c r="B10" s="3">
        <v>6</v>
      </c>
      <c r="C10" s="3" t="s">
        <v>35</v>
      </c>
      <c r="D10" s="28">
        <v>6.0777648752467356E-3</v>
      </c>
      <c r="E10" s="5">
        <v>7.3197322082191128E-3</v>
      </c>
      <c r="F10" s="5">
        <v>1.2665979042232418E-2</v>
      </c>
      <c r="G10" s="5">
        <v>6.8910292154474879E-3</v>
      </c>
      <c r="H10" s="2">
        <v>3.136955173828654E-3</v>
      </c>
    </row>
    <row r="11" spans="2:8">
      <c r="B11" s="3">
        <v>7</v>
      </c>
      <c r="C11" s="3" t="s">
        <v>36</v>
      </c>
      <c r="D11" s="28">
        <v>5.504192082970239E-3</v>
      </c>
      <c r="E11" s="5">
        <v>1.0197474870596499E-2</v>
      </c>
      <c r="F11" s="5">
        <v>1.1493746405097122E-2</v>
      </c>
      <c r="G11" s="5">
        <v>7.8504999021231925E-3</v>
      </c>
      <c r="H11" s="2">
        <v>3.9846615534601861E-3</v>
      </c>
    </row>
    <row r="12" spans="2:8">
      <c r="B12" s="3">
        <v>8</v>
      </c>
      <c r="C12" s="3" t="s">
        <v>37</v>
      </c>
      <c r="D12" s="28">
        <v>3.8451680026676434E-3</v>
      </c>
      <c r="E12" s="5">
        <v>1.2814471267254955E-2</v>
      </c>
      <c r="F12" s="5">
        <v>1.4240157012012276E-2</v>
      </c>
      <c r="G12" s="5">
        <v>1.1121555216020762E-2</v>
      </c>
      <c r="H12" s="2">
        <v>5.6272993871423326E-3</v>
      </c>
    </row>
    <row r="13" spans="2:8">
      <c r="B13" s="3">
        <v>9</v>
      </c>
      <c r="C13" s="3" t="s">
        <v>38</v>
      </c>
      <c r="D13" s="28">
        <v>5.2543844538116011E-3</v>
      </c>
      <c r="E13" s="5">
        <v>1.0931577412674602E-2</v>
      </c>
      <c r="F13" s="5">
        <v>1.3892004859085939E-2</v>
      </c>
      <c r="G13" s="5">
        <v>1.0168014705858789E-2</v>
      </c>
      <c r="H13" s="2">
        <v>5.2539391046289487E-3</v>
      </c>
    </row>
    <row r="14" spans="2:8">
      <c r="B14" s="3">
        <v>10</v>
      </c>
      <c r="C14" s="3" t="s">
        <v>39</v>
      </c>
      <c r="D14" s="28">
        <v>5.0233859994095725E-3</v>
      </c>
      <c r="E14" s="5">
        <v>1.2052119471930807E-2</v>
      </c>
      <c r="F14" s="5">
        <v>1.4636732665765788E-2</v>
      </c>
      <c r="G14" s="5">
        <v>1.1561162791634605E-2</v>
      </c>
      <c r="H14" s="2">
        <v>6.8183015031268524E-3</v>
      </c>
    </row>
    <row r="15" spans="2:8">
      <c r="B15" s="3">
        <v>11</v>
      </c>
      <c r="C15" s="3" t="s">
        <v>40</v>
      </c>
      <c r="D15" s="28">
        <v>-4.1435279388171257E-3</v>
      </c>
      <c r="E15" s="5">
        <v>1.4995570001713032E-2</v>
      </c>
      <c r="F15" s="5">
        <v>1.5426780343410598E-2</v>
      </c>
      <c r="G15" s="5">
        <v>1.418844039868008E-2</v>
      </c>
      <c r="H15" s="2">
        <v>5.655535664369462E-3</v>
      </c>
    </row>
    <row r="16" spans="2:8">
      <c r="B16" s="3">
        <v>12</v>
      </c>
      <c r="C16" s="3" t="s">
        <v>41</v>
      </c>
      <c r="D16" s="28">
        <v>5.7467403161047537E-4</v>
      </c>
      <c r="E16" s="5">
        <v>1.3566286474223754E-2</v>
      </c>
      <c r="F16" s="5">
        <v>1.3707973225658312E-2</v>
      </c>
      <c r="G16" s="5">
        <v>1.2416690995938383E-2</v>
      </c>
      <c r="H16" s="2">
        <v>5.5095877153143024E-3</v>
      </c>
    </row>
    <row r="17" spans="2:8">
      <c r="B17" s="3">
        <v>13</v>
      </c>
      <c r="C17" s="3" t="s">
        <v>42</v>
      </c>
      <c r="D17" s="28">
        <v>1.0573724987598537E-2</v>
      </c>
      <c r="E17" s="5">
        <v>1.2115528325015716E-2</v>
      </c>
      <c r="F17" s="5">
        <v>1.3423823268770407E-2</v>
      </c>
      <c r="G17" s="5">
        <v>1.2351496464219302E-2</v>
      </c>
      <c r="H17" s="2">
        <v>8.6825833901752244E-3</v>
      </c>
    </row>
    <row r="18" spans="2:8">
      <c r="B18" s="3">
        <v>14</v>
      </c>
      <c r="C18" s="3" t="s">
        <v>43</v>
      </c>
      <c r="D18" s="28">
        <v>-5.5516972208955462E-3</v>
      </c>
      <c r="E18" s="5">
        <v>1.3144188367416352E-2</v>
      </c>
      <c r="F18" s="5">
        <v>1.0717695284019935E-2</v>
      </c>
      <c r="G18" s="5">
        <v>1.1375093032728916E-2</v>
      </c>
      <c r="H18" s="2">
        <v>4.4522935226371345E-3</v>
      </c>
    </row>
    <row r="19" spans="2:8">
      <c r="B19" s="3">
        <v>15</v>
      </c>
      <c r="C19" s="3" t="s">
        <v>44</v>
      </c>
      <c r="D19" s="28">
        <v>4.3407691487480837E-3</v>
      </c>
      <c r="E19" s="5">
        <v>1.0272066896877279E-2</v>
      </c>
      <c r="F19" s="5">
        <v>1.2413588445149799E-2</v>
      </c>
      <c r="G19" s="5">
        <v>8.9365514242652783E-3</v>
      </c>
      <c r="H19" s="2">
        <v>4.1548805187018225E-3</v>
      </c>
    </row>
    <row r="20" spans="2:8">
      <c r="B20" s="3">
        <v>16</v>
      </c>
      <c r="C20" s="3" t="s">
        <v>45</v>
      </c>
      <c r="D20" s="28">
        <v>3.1656099766979497E-3</v>
      </c>
      <c r="E20" s="5">
        <v>1.0882629649855646E-2</v>
      </c>
      <c r="F20" s="5">
        <v>1.386932617885799E-2</v>
      </c>
      <c r="G20" s="5">
        <v>1.1114571831867716E-2</v>
      </c>
      <c r="H20" s="2">
        <v>4.5717772458455912E-3</v>
      </c>
    </row>
    <row r="21" spans="2:8">
      <c r="B21" s="3">
        <v>17</v>
      </c>
      <c r="C21" s="3" t="s">
        <v>46</v>
      </c>
      <c r="D21" s="28">
        <v>5.1886771532850392E-3</v>
      </c>
      <c r="E21" s="5">
        <v>1.1919156312789794E-2</v>
      </c>
      <c r="F21" s="5">
        <v>1.3718875334485847E-2</v>
      </c>
      <c r="G21" s="5">
        <v>1.1179326265724213E-2</v>
      </c>
      <c r="H21" s="2">
        <v>5.7349520176486054E-3</v>
      </c>
    </row>
    <row r="22" spans="2:8">
      <c r="B22" s="3">
        <v>18</v>
      </c>
      <c r="C22" s="3" t="s">
        <v>47</v>
      </c>
      <c r="D22" s="28">
        <v>8.1826412079119993E-3</v>
      </c>
      <c r="E22" s="5">
        <v>1.1070992057249334E-2</v>
      </c>
      <c r="F22" s="5">
        <v>1.3912422410197758E-2</v>
      </c>
      <c r="G22" s="5">
        <v>1.0514774340070565E-2</v>
      </c>
      <c r="H22" s="2">
        <v>6.4078538917402873E-3</v>
      </c>
    </row>
    <row r="23" spans="2:8">
      <c r="B23" s="3">
        <v>19</v>
      </c>
      <c r="C23" s="3" t="s">
        <v>48</v>
      </c>
      <c r="D23" s="28">
        <v>6.6806449291439904E-3</v>
      </c>
      <c r="E23" s="5">
        <v>1.0629480519082043E-2</v>
      </c>
      <c r="F23" s="5">
        <v>1.5108182994793072E-2</v>
      </c>
      <c r="G23" s="5">
        <v>1.0011468613233414E-2</v>
      </c>
      <c r="H23" s="2">
        <v>5.0722084707549462E-3</v>
      </c>
    </row>
    <row r="24" spans="2:8">
      <c r="B24" s="3">
        <v>20</v>
      </c>
      <c r="C24" s="3" t="s">
        <v>49</v>
      </c>
      <c r="D24" s="28">
        <v>4.1111982284563102E-3</v>
      </c>
      <c r="E24" s="5">
        <v>1.1153965000264048E-2</v>
      </c>
      <c r="F24" s="5">
        <v>1.8417464260117498E-2</v>
      </c>
      <c r="G24" s="5">
        <v>1.3141667320105677E-2</v>
      </c>
      <c r="H24" s="2">
        <v>8.1527829898185716E-3</v>
      </c>
    </row>
    <row r="25" spans="2:8">
      <c r="B25" s="3">
        <v>21</v>
      </c>
      <c r="C25" s="3" t="s">
        <v>50</v>
      </c>
      <c r="D25" s="28">
        <v>7.0058446312813369E-4</v>
      </c>
      <c r="E25" s="5">
        <v>1.201177309489963E-2</v>
      </c>
      <c r="F25" s="5">
        <v>1.7619468816298074E-2</v>
      </c>
      <c r="G25" s="5">
        <v>1.3861434965780066E-2</v>
      </c>
      <c r="H25" s="2">
        <v>8.2448716640836014E-3</v>
      </c>
    </row>
    <row r="26" spans="2:8">
      <c r="B26" s="3">
        <v>22</v>
      </c>
      <c r="C26" s="3" t="s">
        <v>51</v>
      </c>
      <c r="D26" s="28">
        <v>5.92975337073064E-3</v>
      </c>
      <c r="E26" s="5">
        <v>1.1470599487395188E-2</v>
      </c>
      <c r="F26" s="5">
        <v>1.3506877800019648E-2</v>
      </c>
      <c r="G26" s="5">
        <v>1.116296372873787E-2</v>
      </c>
      <c r="H26" s="2">
        <v>6.9979409936451742E-3</v>
      </c>
    </row>
    <row r="27" spans="2:8">
      <c r="B27" s="3">
        <v>23</v>
      </c>
      <c r="C27" s="3" t="s">
        <v>52</v>
      </c>
      <c r="D27" s="28">
        <v>6.3401224250354514E-3</v>
      </c>
      <c r="E27" s="5">
        <v>1.3467395469295576E-2</v>
      </c>
      <c r="F27" s="5">
        <v>1.4755289058679077E-2</v>
      </c>
      <c r="G27" s="5">
        <v>1.3621781560292472E-2</v>
      </c>
      <c r="H27" s="2">
        <v>9.2729718626235573E-3</v>
      </c>
    </row>
    <row r="28" spans="2:8">
      <c r="B28" s="3">
        <v>24</v>
      </c>
      <c r="C28" s="3" t="s">
        <v>53</v>
      </c>
      <c r="D28" s="28">
        <v>2.3380169366935388E-3</v>
      </c>
      <c r="E28" s="5">
        <v>1.1288531757199785E-2</v>
      </c>
      <c r="F28" s="5">
        <v>1.4092758590778173E-2</v>
      </c>
      <c r="G28" s="5">
        <v>1.1068806563814978E-2</v>
      </c>
      <c r="H28" s="2">
        <v>5.8428954605340699E-3</v>
      </c>
    </row>
    <row r="29" spans="2:8">
      <c r="B29" s="3">
        <v>25</v>
      </c>
      <c r="C29" s="3" t="s">
        <v>54</v>
      </c>
      <c r="D29" s="28">
        <v>-2.1883167724168848E-3</v>
      </c>
      <c r="E29" s="5">
        <v>1.4819488245674781E-2</v>
      </c>
      <c r="F29" s="5">
        <v>1.2652811446218134E-2</v>
      </c>
      <c r="G29" s="5">
        <v>1.2128698875579495E-2</v>
      </c>
      <c r="H29" s="2">
        <v>5.344873507032789E-3</v>
      </c>
    </row>
    <row r="30" spans="2:8">
      <c r="B30" s="3">
        <v>26</v>
      </c>
      <c r="C30" s="3" t="s">
        <v>55</v>
      </c>
      <c r="D30" s="28">
        <v>1.5605156995161726E-3</v>
      </c>
      <c r="E30" s="5">
        <v>1.5361443678991104E-2</v>
      </c>
      <c r="F30" s="5">
        <v>1.1857828818450735E-2</v>
      </c>
      <c r="G30" s="5">
        <v>1.3258412399827153E-2</v>
      </c>
      <c r="H30" s="2">
        <v>7.4329447343661698E-3</v>
      </c>
    </row>
    <row r="31" spans="2:8">
      <c r="B31" s="3">
        <v>27</v>
      </c>
      <c r="C31" s="3" t="s">
        <v>56</v>
      </c>
      <c r="D31" s="28">
        <v>9.9707839189688841E-3</v>
      </c>
      <c r="E31" s="5">
        <v>1.3360059182923049E-2</v>
      </c>
      <c r="F31" s="5">
        <v>1.333337273155449E-2</v>
      </c>
      <c r="G31" s="5">
        <v>1.3281929698348467E-2</v>
      </c>
      <c r="H31" s="2">
        <v>1.0178826798584478E-2</v>
      </c>
    </row>
    <row r="32" spans="2:8">
      <c r="B32" s="3">
        <v>28</v>
      </c>
      <c r="C32" s="3" t="s">
        <v>57</v>
      </c>
      <c r="D32" s="28">
        <v>-3.2187702650511643E-3</v>
      </c>
      <c r="E32" s="5">
        <v>1.5324656132060714E-2</v>
      </c>
      <c r="F32" s="5">
        <v>1.4360443882929699E-2</v>
      </c>
      <c r="G32" s="5">
        <v>1.4345458423089793E-2</v>
      </c>
      <c r="H32" s="2">
        <v>7.2046986911225843E-3</v>
      </c>
    </row>
    <row r="33" spans="2:8">
      <c r="B33" s="3">
        <v>29</v>
      </c>
      <c r="C33" s="3" t="s">
        <v>58</v>
      </c>
      <c r="D33" s="28">
        <v>-4.2373821462046973E-3</v>
      </c>
      <c r="E33" s="5">
        <v>1.4873478618808387E-2</v>
      </c>
      <c r="F33" s="5">
        <v>1.2025187719350666E-2</v>
      </c>
      <c r="G33" s="5">
        <v>1.2160828647380401E-2</v>
      </c>
      <c r="H33" s="2">
        <v>4.4036277318403984E-3</v>
      </c>
    </row>
    <row r="34" spans="2:8">
      <c r="B34" s="3">
        <v>30</v>
      </c>
      <c r="C34" s="3" t="s">
        <v>59</v>
      </c>
      <c r="D34" s="28">
        <v>2.3950422878226347E-3</v>
      </c>
      <c r="E34" s="5">
        <v>1.3005168592822872E-2</v>
      </c>
      <c r="F34" s="5">
        <v>1.3189572577403427E-2</v>
      </c>
      <c r="G34" s="5">
        <v>1.1893377942337115E-2</v>
      </c>
      <c r="H34" s="2">
        <v>6.2712421598049512E-3</v>
      </c>
    </row>
    <row r="35" spans="2:8">
      <c r="B35" s="3">
        <v>31</v>
      </c>
      <c r="C35" s="3" t="s">
        <v>60</v>
      </c>
      <c r="D35" s="28">
        <v>5.1255324378488634E-3</v>
      </c>
      <c r="E35" s="5">
        <v>1.2662653675528806E-2</v>
      </c>
      <c r="F35" s="5">
        <v>1.0766850682265832E-2</v>
      </c>
      <c r="G35" s="5">
        <v>1.0629380271483867E-2</v>
      </c>
      <c r="H35" s="2">
        <v>6.2795473102755066E-3</v>
      </c>
    </row>
    <row r="36" spans="2:8">
      <c r="B36" s="3">
        <v>32</v>
      </c>
      <c r="C36" s="3" t="s">
        <v>61</v>
      </c>
      <c r="D36" s="28">
        <v>5.7236384951727627E-3</v>
      </c>
      <c r="E36" s="5">
        <v>9.3965873871326711E-3</v>
      </c>
      <c r="F36" s="5">
        <v>1.2847672377421468E-2</v>
      </c>
      <c r="G36" s="5">
        <v>9.6204353542783169E-3</v>
      </c>
      <c r="H36" s="2">
        <v>7.2633025155470357E-3</v>
      </c>
    </row>
    <row r="37" spans="2:8">
      <c r="B37" s="3">
        <v>33</v>
      </c>
      <c r="C37" s="3" t="s">
        <v>62</v>
      </c>
      <c r="D37" s="28">
        <v>2.313577496965034E-3</v>
      </c>
      <c r="E37" s="5">
        <v>1.44916801120659E-2</v>
      </c>
      <c r="F37" s="5">
        <v>9.652853964523268E-3</v>
      </c>
      <c r="G37" s="5">
        <v>1.1362342571190974E-2</v>
      </c>
      <c r="H37" s="2">
        <v>7.5864533615884753E-3</v>
      </c>
    </row>
    <row r="38" spans="2:8">
      <c r="B38" s="3">
        <v>34</v>
      </c>
      <c r="C38" s="3" t="s">
        <v>63</v>
      </c>
      <c r="D38" s="28">
        <v>2.7329914106700506E-3</v>
      </c>
      <c r="E38" s="5">
        <v>1.4457760421506659E-2</v>
      </c>
      <c r="F38" s="5">
        <v>1.3065691119381544E-2</v>
      </c>
      <c r="G38" s="5">
        <v>1.3515917512899408E-2</v>
      </c>
      <c r="H38" s="2">
        <v>8.0768620048917612E-3</v>
      </c>
    </row>
    <row r="39" spans="2:8">
      <c r="B39" s="3">
        <v>35</v>
      </c>
      <c r="C39" s="3" t="s">
        <v>64</v>
      </c>
      <c r="D39" s="28">
        <v>2.7198578820507332E-3</v>
      </c>
      <c r="E39" s="5">
        <v>1.1674226622738874E-2</v>
      </c>
      <c r="F39" s="5">
        <v>1.1111048343063619E-2</v>
      </c>
      <c r="G39" s="5">
        <v>1.0689554218378756E-2</v>
      </c>
      <c r="H39" s="2">
        <v>6.9643470303174665E-3</v>
      </c>
    </row>
    <row r="40" spans="2:8">
      <c r="B40" s="3">
        <v>36</v>
      </c>
      <c r="C40" s="3" t="s">
        <v>65</v>
      </c>
      <c r="D40" s="28">
        <v>5.9550625130223335E-3</v>
      </c>
      <c r="E40" s="5">
        <v>1.2221017533875788E-2</v>
      </c>
      <c r="F40" s="5">
        <v>1.5382724265011702E-2</v>
      </c>
      <c r="G40" s="5">
        <v>1.1378449996258821E-2</v>
      </c>
      <c r="H40" s="2">
        <v>7.450655325110145E-3</v>
      </c>
    </row>
    <row r="41" spans="2:8">
      <c r="B41" s="3">
        <v>37</v>
      </c>
      <c r="C41" s="3" t="s">
        <v>66</v>
      </c>
      <c r="D41" s="28">
        <v>9.8983698081771265E-4</v>
      </c>
      <c r="E41" s="5">
        <v>1.3755791465905691E-2</v>
      </c>
      <c r="F41" s="5">
        <v>1.2034264103551781E-2</v>
      </c>
      <c r="G41" s="5">
        <v>1.21550081505252E-2</v>
      </c>
      <c r="H41" s="2">
        <v>5.4819837983546395E-3</v>
      </c>
    </row>
    <row r="42" spans="2:8">
      <c r="B42" s="3">
        <v>38</v>
      </c>
      <c r="C42" s="3" t="s">
        <v>67</v>
      </c>
      <c r="D42" s="28">
        <v>3.230175249111661E-3</v>
      </c>
      <c r="E42" s="5">
        <v>1.2584805524798438E-2</v>
      </c>
      <c r="F42" s="5">
        <v>9.3018956428282795E-3</v>
      </c>
      <c r="G42" s="5">
        <v>9.6243178261951508E-3</v>
      </c>
      <c r="H42" s="2">
        <v>5.0790442451070323E-3</v>
      </c>
    </row>
    <row r="43" spans="2:8">
      <c r="B43" s="3">
        <v>39</v>
      </c>
      <c r="C43" s="3" t="s">
        <v>68</v>
      </c>
      <c r="D43" s="28">
        <v>6.432249384361698E-3</v>
      </c>
      <c r="E43" s="5">
        <v>1.4448089773839275E-2</v>
      </c>
      <c r="F43" s="5">
        <v>9.91828542253082E-3</v>
      </c>
      <c r="G43" s="5">
        <v>1.0640250501374711E-2</v>
      </c>
      <c r="H43" s="2">
        <v>7.3103588543954705E-3</v>
      </c>
    </row>
    <row r="44" spans="2:8">
      <c r="B44" s="3">
        <v>40</v>
      </c>
      <c r="C44" s="3" t="s">
        <v>69</v>
      </c>
      <c r="D44" s="28">
        <v>-4.8471676807032224E-4</v>
      </c>
      <c r="E44" s="5">
        <v>1.2690871749539487E-2</v>
      </c>
      <c r="F44" s="5">
        <v>1.3701709338495984E-2</v>
      </c>
      <c r="G44" s="5">
        <v>1.2454800881261994E-2</v>
      </c>
      <c r="H44" s="2">
        <v>6.5546718047286134E-3</v>
      </c>
    </row>
    <row r="45" spans="2:8">
      <c r="B45" s="3">
        <v>41</v>
      </c>
      <c r="C45" s="3" t="s">
        <v>70</v>
      </c>
      <c r="D45" s="28">
        <v>2.3881750358628133E-3</v>
      </c>
      <c r="E45" s="5">
        <v>9.8600103354845054E-3</v>
      </c>
      <c r="F45" s="5">
        <v>1.1832024624862176E-2</v>
      </c>
      <c r="G45" s="5">
        <v>8.7262569127607992E-3</v>
      </c>
      <c r="H45" s="2">
        <v>4.1974462717658881E-3</v>
      </c>
    </row>
    <row r="46" spans="2:8">
      <c r="B46" s="3">
        <v>42</v>
      </c>
      <c r="C46" s="3" t="s">
        <v>71</v>
      </c>
      <c r="D46" s="28">
        <v>2.7526485302841546E-3</v>
      </c>
      <c r="E46" s="5">
        <v>1.1320698798418013E-2</v>
      </c>
      <c r="F46" s="5">
        <v>5.179460151520621E-3</v>
      </c>
      <c r="G46" s="5">
        <v>6.5265535685980385E-3</v>
      </c>
      <c r="H46" s="2">
        <v>3.189618128490617E-3</v>
      </c>
    </row>
    <row r="47" spans="2:8">
      <c r="B47" s="3">
        <v>43</v>
      </c>
      <c r="C47" s="3" t="s">
        <v>72</v>
      </c>
      <c r="D47" s="28">
        <v>2.791553647904252E-3</v>
      </c>
      <c r="E47" s="5">
        <v>9.7596866894128151E-3</v>
      </c>
      <c r="F47" s="5">
        <v>1.1290877629896025E-2</v>
      </c>
      <c r="G47" s="5">
        <v>8.6830762268091267E-3</v>
      </c>
      <c r="H47" s="2">
        <v>4.1346633066546672E-3</v>
      </c>
    </row>
    <row r="48" spans="2:8">
      <c r="B48" s="3">
        <v>44</v>
      </c>
      <c r="C48" s="3" t="s">
        <v>73</v>
      </c>
      <c r="D48" s="28">
        <v>4.549384596282971E-3</v>
      </c>
      <c r="E48" s="5">
        <v>1.1526696988320083E-2</v>
      </c>
      <c r="F48" s="5">
        <v>1.1710193237156882E-2</v>
      </c>
      <c r="G48" s="5">
        <v>9.9465867941631418E-3</v>
      </c>
      <c r="H48" s="2">
        <v>5.3620120179632812E-3</v>
      </c>
    </row>
    <row r="49" spans="2:9">
      <c r="B49" s="3">
        <v>45</v>
      </c>
      <c r="C49" s="3" t="s">
        <v>74</v>
      </c>
      <c r="D49" s="28">
        <v>4.7815814916588577E-3</v>
      </c>
      <c r="E49" s="5">
        <v>1.0371658264644729E-2</v>
      </c>
      <c r="F49" s="5">
        <v>9.4009969100515237E-3</v>
      </c>
      <c r="G49" s="5">
        <v>8.0082039730716807E-3</v>
      </c>
      <c r="H49" s="2">
        <v>4.9138530097489284E-3</v>
      </c>
    </row>
    <row r="50" spans="2:9">
      <c r="B50" s="3">
        <v>46</v>
      </c>
      <c r="C50" s="3" t="s">
        <v>75</v>
      </c>
      <c r="D50" s="28">
        <v>5.0732845375358777E-3</v>
      </c>
      <c r="E50" s="5">
        <v>1.3348295476481864E-2</v>
      </c>
      <c r="F50" s="5">
        <v>1.3780975937382641E-2</v>
      </c>
      <c r="G50" s="5">
        <v>1.1197371458934225E-2</v>
      </c>
      <c r="H50" s="2">
        <v>7.4802578884634058E-3</v>
      </c>
    </row>
    <row r="51" spans="2:9">
      <c r="B51" s="7">
        <v>47</v>
      </c>
      <c r="C51" s="33" t="s">
        <v>76</v>
      </c>
      <c r="D51" s="32" t="s">
        <v>14</v>
      </c>
      <c r="E51" s="7" t="s">
        <v>14</v>
      </c>
      <c r="F51" s="24">
        <v>1.3508070311546438E-2</v>
      </c>
      <c r="G51" s="24" t="s">
        <v>18</v>
      </c>
      <c r="H51" s="7" t="s">
        <v>17</v>
      </c>
    </row>
    <row r="54" spans="2:9">
      <c r="E54" s="2"/>
      <c r="F54" s="2"/>
      <c r="G54" s="2"/>
      <c r="H54" s="2"/>
      <c r="I54" s="2"/>
    </row>
    <row r="55" spans="2:9">
      <c r="E55" s="2"/>
      <c r="F55" s="2"/>
      <c r="G55" s="2"/>
      <c r="H55" s="2"/>
      <c r="I55" s="2"/>
    </row>
    <row r="56" spans="2:9">
      <c r="E56" s="2"/>
      <c r="F56" s="2"/>
      <c r="G56" s="2"/>
      <c r="H56" s="2"/>
      <c r="I56" s="2"/>
    </row>
    <row r="57" spans="2:9">
      <c r="E57" s="2"/>
      <c r="F57" s="2"/>
      <c r="G57" s="2"/>
      <c r="H57" s="2"/>
      <c r="I57" s="2"/>
    </row>
    <row r="58" spans="2:9">
      <c r="E58" s="2"/>
      <c r="F58" s="2"/>
      <c r="G58" s="2"/>
      <c r="H58" s="2"/>
      <c r="I58" s="2"/>
    </row>
    <row r="59" spans="2:9">
      <c r="E59" s="2"/>
      <c r="F59" s="2"/>
      <c r="G59" s="2"/>
      <c r="H59" s="2"/>
      <c r="I59" s="2"/>
    </row>
    <row r="60" spans="2:9">
      <c r="E60" s="2"/>
      <c r="F60" s="2"/>
      <c r="G60" s="2"/>
      <c r="H60" s="2"/>
      <c r="I60" s="2"/>
    </row>
    <row r="61" spans="2:9">
      <c r="E61" s="2"/>
      <c r="F61" s="2"/>
      <c r="G61" s="2"/>
      <c r="H61" s="2"/>
      <c r="I61" s="2"/>
    </row>
    <row r="62" spans="2:9">
      <c r="E62" s="2"/>
      <c r="F62" s="2"/>
      <c r="G62" s="2"/>
      <c r="H62" s="2"/>
      <c r="I62" s="2"/>
    </row>
    <row r="63" spans="2:9">
      <c r="E63" s="2"/>
      <c r="F63" s="2"/>
      <c r="G63" s="2"/>
      <c r="H63" s="2"/>
      <c r="I63" s="2"/>
    </row>
    <row r="64" spans="2:9">
      <c r="E64" s="2"/>
      <c r="F64" s="2"/>
      <c r="G64" s="2"/>
      <c r="H64" s="2"/>
      <c r="I64" s="2"/>
    </row>
    <row r="65" spans="5:9">
      <c r="E65" s="2"/>
      <c r="F65" s="2"/>
      <c r="G65" s="2"/>
      <c r="H65" s="2"/>
      <c r="I65" s="2"/>
    </row>
    <row r="66" spans="5:9">
      <c r="E66" s="2"/>
      <c r="F66" s="2"/>
      <c r="G66" s="2"/>
      <c r="H66" s="2"/>
      <c r="I66" s="2"/>
    </row>
    <row r="67" spans="5:9">
      <c r="E67" s="2"/>
      <c r="F67" s="2"/>
      <c r="G67" s="2"/>
      <c r="H67" s="2"/>
      <c r="I67" s="2"/>
    </row>
    <row r="68" spans="5:9">
      <c r="E68" s="2"/>
      <c r="F68" s="2"/>
      <c r="G68" s="2"/>
      <c r="H68" s="2"/>
      <c r="I68" s="2"/>
    </row>
    <row r="69" spans="5:9">
      <c r="E69" s="2"/>
      <c r="F69" s="2"/>
      <c r="G69" s="2"/>
      <c r="H69" s="2"/>
      <c r="I69" s="2"/>
    </row>
    <row r="70" spans="5:9">
      <c r="E70" s="2"/>
      <c r="F70" s="2"/>
      <c r="G70" s="2"/>
      <c r="H70" s="2"/>
      <c r="I70" s="2"/>
    </row>
    <row r="71" spans="5:9">
      <c r="E71" s="2"/>
      <c r="F71" s="2"/>
      <c r="G71" s="2"/>
      <c r="H71" s="2"/>
      <c r="I71" s="2"/>
    </row>
    <row r="72" spans="5:9">
      <c r="E72" s="2"/>
      <c r="F72" s="2"/>
      <c r="G72" s="2"/>
      <c r="H72" s="2"/>
      <c r="I72" s="2"/>
    </row>
    <row r="73" spans="5:9">
      <c r="E73" s="2"/>
      <c r="F73" s="2"/>
      <c r="G73" s="2"/>
      <c r="H73" s="2"/>
      <c r="I73" s="2"/>
    </row>
    <row r="74" spans="5:9">
      <c r="E74" s="2"/>
      <c r="F74" s="2"/>
      <c r="G74" s="2"/>
      <c r="H74" s="2"/>
      <c r="I74" s="2"/>
    </row>
    <row r="75" spans="5:9">
      <c r="E75" s="2"/>
      <c r="F75" s="2"/>
      <c r="G75" s="2"/>
      <c r="H75" s="2"/>
      <c r="I75" s="2"/>
    </row>
    <row r="76" spans="5:9">
      <c r="E76" s="2"/>
      <c r="F76" s="2"/>
      <c r="G76" s="2"/>
      <c r="H76" s="2"/>
      <c r="I76" s="2"/>
    </row>
    <row r="77" spans="5:9">
      <c r="E77" s="2"/>
      <c r="F77" s="2"/>
      <c r="G77" s="2"/>
      <c r="H77" s="2"/>
      <c r="I77" s="2"/>
    </row>
    <row r="78" spans="5:9">
      <c r="E78" s="2"/>
      <c r="F78" s="2"/>
      <c r="G78" s="2"/>
      <c r="H78" s="2"/>
      <c r="I78" s="2"/>
    </row>
    <row r="79" spans="5:9">
      <c r="E79" s="2"/>
      <c r="F79" s="2"/>
      <c r="G79" s="2"/>
      <c r="H79" s="2"/>
      <c r="I79" s="2"/>
    </row>
    <row r="80" spans="5:9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  <row r="83" spans="5:9">
      <c r="E83" s="2"/>
      <c r="F83" s="2"/>
      <c r="G83" s="2"/>
      <c r="H83" s="2"/>
      <c r="I83" s="2"/>
    </row>
    <row r="84" spans="5:9">
      <c r="E84" s="2"/>
      <c r="F84" s="2"/>
      <c r="G84" s="2"/>
      <c r="H84" s="2"/>
      <c r="I84" s="2"/>
    </row>
    <row r="85" spans="5:9">
      <c r="E85" s="2"/>
      <c r="F85" s="2"/>
      <c r="G85" s="2"/>
      <c r="H85" s="2"/>
      <c r="I85" s="2"/>
    </row>
    <row r="86" spans="5:9">
      <c r="E86" s="2"/>
      <c r="F86" s="2"/>
      <c r="G86" s="2"/>
      <c r="H86" s="2"/>
      <c r="I86" s="2"/>
    </row>
    <row r="87" spans="5:9">
      <c r="E87" s="2"/>
      <c r="F87" s="2"/>
      <c r="G87" s="2"/>
      <c r="H87" s="2"/>
      <c r="I87" s="2"/>
    </row>
    <row r="88" spans="5:9">
      <c r="E88" s="2"/>
      <c r="F88" s="2"/>
      <c r="G88" s="2"/>
      <c r="H88" s="2"/>
      <c r="I88" s="2"/>
    </row>
    <row r="89" spans="5:9">
      <c r="E89" s="2"/>
      <c r="F89" s="2"/>
      <c r="G89" s="2"/>
      <c r="H89" s="2"/>
      <c r="I89" s="2"/>
    </row>
    <row r="90" spans="5:9">
      <c r="E90" s="2"/>
      <c r="F90" s="2"/>
      <c r="G90" s="2"/>
      <c r="H90" s="2"/>
      <c r="I90" s="2"/>
    </row>
    <row r="91" spans="5:9">
      <c r="E91" s="2"/>
      <c r="F91" s="2"/>
      <c r="G91" s="2"/>
      <c r="H91" s="2"/>
      <c r="I91" s="2"/>
    </row>
    <row r="92" spans="5:9">
      <c r="E92" s="2"/>
      <c r="F92" s="2"/>
      <c r="G92" s="2"/>
      <c r="H92" s="2"/>
      <c r="I92" s="2"/>
    </row>
    <row r="93" spans="5:9">
      <c r="G93" s="2"/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V52"/>
  <sheetViews>
    <sheetView workbookViewId="0">
      <selection activeCell="U6" sqref="U6"/>
    </sheetView>
  </sheetViews>
  <sheetFormatPr defaultRowHeight="10.5"/>
  <cols>
    <col min="2" max="2" width="4.5" style="1" bestFit="1" customWidth="1"/>
    <col min="3" max="19" width="9.33203125" style="1"/>
  </cols>
  <sheetData>
    <row r="2" spans="2:22">
      <c r="D2" s="49" t="s">
        <v>101</v>
      </c>
    </row>
    <row r="3" spans="2:22">
      <c r="D3" s="1">
        <v>1955</v>
      </c>
      <c r="H3" s="1">
        <v>1970</v>
      </c>
      <c r="L3" s="1">
        <v>1990</v>
      </c>
      <c r="P3" s="1">
        <v>2008</v>
      </c>
    </row>
    <row r="4" spans="2:22" ht="19.5" customHeight="1">
      <c r="B4" s="10"/>
      <c r="C4" s="10"/>
      <c r="D4" s="39" t="s">
        <v>86</v>
      </c>
      <c r="E4" s="43" t="s">
        <v>87</v>
      </c>
      <c r="F4" s="43" t="s">
        <v>88</v>
      </c>
      <c r="G4" s="43" t="s">
        <v>89</v>
      </c>
      <c r="H4" s="39" t="s">
        <v>86</v>
      </c>
      <c r="I4" s="43" t="s">
        <v>87</v>
      </c>
      <c r="J4" s="43" t="s">
        <v>88</v>
      </c>
      <c r="K4" s="43" t="s">
        <v>89</v>
      </c>
      <c r="L4" s="39" t="s">
        <v>86</v>
      </c>
      <c r="M4" s="43" t="s">
        <v>87</v>
      </c>
      <c r="N4" s="43" t="s">
        <v>88</v>
      </c>
      <c r="O4" s="43" t="s">
        <v>89</v>
      </c>
      <c r="P4" s="39" t="s">
        <v>86</v>
      </c>
      <c r="Q4" s="43" t="s">
        <v>87</v>
      </c>
      <c r="R4" s="43" t="s">
        <v>88</v>
      </c>
      <c r="S4" s="43" t="s">
        <v>89</v>
      </c>
      <c r="U4" s="1"/>
      <c r="V4" s="1"/>
    </row>
    <row r="5" spans="2:22">
      <c r="B5" s="6">
        <v>1</v>
      </c>
      <c r="C5" s="6" t="s">
        <v>30</v>
      </c>
      <c r="D5" s="28">
        <f>NV!L5-MH!L5</f>
        <v>0.32118363133833405</v>
      </c>
      <c r="E5" s="5">
        <f t="shared" ref="E5:E50" si="0">D5-F5-G5</f>
        <v>0.20932665154719032</v>
      </c>
      <c r="F5" s="5">
        <f>0.5*('C'!D5+'C'!D$52)*(KT!L5-MH!L5)</f>
        <v>8.1292137204028253E-2</v>
      </c>
      <c r="G5" s="5">
        <f>0.5*('C'!H5+'C'!H$52)*DEF_QL!D5</f>
        <v>3.0564842587115486E-2</v>
      </c>
      <c r="H5" s="28">
        <f>NV!M5-MH!M5</f>
        <v>-1.1572278949532944E-2</v>
      </c>
      <c r="I5" s="5">
        <f t="shared" ref="I5:I50" si="1">H5-J5-K5</f>
        <v>-5.0143323417047331E-2</v>
      </c>
      <c r="J5" s="5">
        <f>0.5*('C'!E5+'C'!E$52)*(KT!M5-MH!M5)</f>
        <v>8.163548004042849E-3</v>
      </c>
      <c r="K5" s="29">
        <f>0.5*('C'!I5+'C'!I$52)*DEF_QL!E5</f>
        <v>3.0407496463471538E-2</v>
      </c>
      <c r="L5" s="28">
        <f>NV!N5-MH!N5</f>
        <v>-3.414481329393837E-2</v>
      </c>
      <c r="M5" s="5">
        <f t="shared" ref="M5:M51" si="2">L5-N5-O5</f>
        <v>-7.1841641857700922E-2</v>
      </c>
      <c r="N5" s="5">
        <f>0.5*('C'!F5+'C'!F$52)*(KT!N5-MH!N5)</f>
        <v>1.882971716848798E-2</v>
      </c>
      <c r="O5" s="29">
        <f>0.5*('C'!J5+'C'!J$52)*DEF_QL!F5</f>
        <v>1.8867111395274576E-2</v>
      </c>
      <c r="P5" s="5">
        <f>NV!O5-MH!O5</f>
        <v>1.1593061599782573E-2</v>
      </c>
      <c r="Q5" s="5">
        <f t="shared" ref="Q5:Q51" si="3">P5-R5-S5</f>
        <v>-1.8976006377301579E-2</v>
      </c>
      <c r="R5" s="5">
        <f>0.5*('C'!G5+'C'!G$52)*(KT!O5-MH!O5)</f>
        <v>3.1533377790879398E-2</v>
      </c>
      <c r="S5" s="5">
        <f>0.5*('C'!K5+'C'!K$52)*DEF_QL!G5</f>
        <v>-9.6430981379524755E-4</v>
      </c>
      <c r="T5" s="2"/>
      <c r="U5" s="2"/>
      <c r="V5" s="2"/>
    </row>
    <row r="6" spans="2:22">
      <c r="B6" s="3">
        <v>2</v>
      </c>
      <c r="C6" s="3" t="s">
        <v>31</v>
      </c>
      <c r="D6" s="28">
        <f>NV!L6-MH!L6</f>
        <v>-0.28295625984467065</v>
      </c>
      <c r="E6" s="5">
        <f t="shared" si="0"/>
        <v>-0.1988495361782559</v>
      </c>
      <c r="F6" s="5">
        <f>0.5*('C'!D6+'C'!D$52)*(KT!L6-MH!L6)</f>
        <v>-6.4265651532689178E-2</v>
      </c>
      <c r="G6" s="5">
        <f>0.5*('C'!H6+'C'!H$52)*DEF_QL!D6</f>
        <v>-1.9841072133725567E-2</v>
      </c>
      <c r="H6" s="28">
        <f>NV!M6-MH!M6</f>
        <v>-0.24324474833311527</v>
      </c>
      <c r="I6" s="5">
        <f t="shared" si="1"/>
        <v>-0.10505604456641245</v>
      </c>
      <c r="J6" s="5">
        <f>0.5*('C'!E6+'C'!E$52)*(KT!M6-MH!M6)</f>
        <v>-0.10618273504096758</v>
      </c>
      <c r="K6" s="29">
        <f>0.5*('C'!I6+'C'!I$52)*DEF_QL!E6</f>
        <v>-3.2005968725735232E-2</v>
      </c>
      <c r="L6" s="28">
        <f>NV!N6-MH!N6</f>
        <v>-0.19598871969879106</v>
      </c>
      <c r="M6" s="5">
        <f t="shared" si="2"/>
        <v>-0.12124221869809382</v>
      </c>
      <c r="N6" s="5">
        <f>0.5*('C'!F6+'C'!F$52)*(KT!N6-MH!N6)</f>
        <v>-3.3952321211717207E-2</v>
      </c>
      <c r="O6" s="29">
        <f>0.5*('C'!J6+'C'!J$52)*DEF_QL!F6</f>
        <v>-4.0794179788980034E-2</v>
      </c>
      <c r="P6" s="5">
        <f>NV!O6-MH!O6</f>
        <v>-0.10223722210240638</v>
      </c>
      <c r="Q6" s="5">
        <f t="shared" si="3"/>
        <v>-0.10113308236252833</v>
      </c>
      <c r="R6" s="5">
        <f>0.5*('C'!G6+'C'!G$52)*(KT!O6-MH!O6)</f>
        <v>4.4942673215721395E-2</v>
      </c>
      <c r="S6" s="5">
        <f>0.5*('C'!K6+'C'!K$52)*DEF_QL!G6</f>
        <v>-4.604681295559946E-2</v>
      </c>
      <c r="U6" s="2"/>
      <c r="V6" s="2"/>
    </row>
    <row r="7" spans="2:22">
      <c r="B7" s="3">
        <v>3</v>
      </c>
      <c r="C7" s="3" t="s">
        <v>32</v>
      </c>
      <c r="D7" s="28">
        <f>NV!L7-MH!L7</f>
        <v>-0.32944245452251053</v>
      </c>
      <c r="E7" s="5">
        <f t="shared" si="0"/>
        <v>-0.2381722425066595</v>
      </c>
      <c r="F7" s="5">
        <f>0.5*('C'!D7+'C'!D$52)*(KT!L7-MH!L7)</f>
        <v>-7.3220470452458664E-2</v>
      </c>
      <c r="G7" s="5">
        <f>0.5*('C'!H7+'C'!H$52)*DEF_QL!D7</f>
        <v>-1.8049741563392365E-2</v>
      </c>
      <c r="H7" s="28">
        <f>NV!M7-MH!M7</f>
        <v>-0.24362112786936407</v>
      </c>
      <c r="I7" s="5">
        <f t="shared" si="1"/>
        <v>-0.12518079985142838</v>
      </c>
      <c r="J7" s="5">
        <f>0.5*('C'!E7+'C'!E$52)*(KT!M7-MH!M7)</f>
        <v>-8.3018839772500838E-2</v>
      </c>
      <c r="K7" s="29">
        <f>0.5*('C'!I7+'C'!I$52)*DEF_QL!E7</f>
        <v>-3.542148824543484E-2</v>
      </c>
      <c r="L7" s="28">
        <f>NV!N7-MH!N7</f>
        <v>-0.22159516665921863</v>
      </c>
      <c r="M7" s="5">
        <f t="shared" si="2"/>
        <v>-0.11541708696882379</v>
      </c>
      <c r="N7" s="5">
        <f>0.5*('C'!F7+'C'!F$52)*(KT!N7-MH!N7)</f>
        <v>-5.8812796367306588E-2</v>
      </c>
      <c r="O7" s="29">
        <f>0.5*('C'!J7+'C'!J$52)*DEF_QL!F7</f>
        <v>-4.7365283323088272E-2</v>
      </c>
      <c r="P7" s="5">
        <f>NV!O7-MH!O7</f>
        <v>-0.14135367069424554</v>
      </c>
      <c r="Q7" s="5">
        <f t="shared" si="3"/>
        <v>-8.8169121662151323E-2</v>
      </c>
      <c r="R7" s="5">
        <f>0.5*('C'!G7+'C'!G$52)*(KT!O7-MH!O7)</f>
        <v>-1.702536700405017E-2</v>
      </c>
      <c r="S7" s="5">
        <f>0.5*('C'!K7+'C'!K$52)*DEF_QL!G7</f>
        <v>-3.6159182028044058E-2</v>
      </c>
      <c r="U7" s="2"/>
      <c r="V7" s="2"/>
    </row>
    <row r="8" spans="2:22">
      <c r="B8" s="3">
        <v>4</v>
      </c>
      <c r="C8" s="3" t="s">
        <v>33</v>
      </c>
      <c r="D8" s="28">
        <f>NV!L8-MH!L8</f>
        <v>-7.2073312023057667E-2</v>
      </c>
      <c r="E8" s="5">
        <f t="shared" si="0"/>
        <v>-7.5765558893490445E-2</v>
      </c>
      <c r="F8" s="5">
        <f>0.5*('C'!D8+'C'!D$52)*(KT!L8-MH!L8)</f>
        <v>-2.6376537199276309E-2</v>
      </c>
      <c r="G8" s="5">
        <f>0.5*('C'!H8+'C'!H$52)*DEF_QL!D8</f>
        <v>3.006878406970909E-2</v>
      </c>
      <c r="H8" s="28">
        <f>NV!M8-MH!M8</f>
        <v>-8.7990223044405624E-2</v>
      </c>
      <c r="I8" s="5">
        <f t="shared" si="1"/>
        <v>-5.2370445323264403E-2</v>
      </c>
      <c r="J8" s="5">
        <f>0.5*('C'!E8+'C'!E$52)*(KT!M8-MH!M8)</f>
        <v>-7.4666947116436413E-2</v>
      </c>
      <c r="K8" s="29">
        <f>0.5*('C'!I8+'C'!I$52)*DEF_QL!E8</f>
        <v>3.9047169395295192E-2</v>
      </c>
      <c r="L8" s="28">
        <f>NV!N8-MH!N8</f>
        <v>-3.5779516141651868E-2</v>
      </c>
      <c r="M8" s="5">
        <f t="shared" si="2"/>
        <v>-9.9345901900101216E-2</v>
      </c>
      <c r="N8" s="5">
        <f>0.5*('C'!F8+'C'!F$52)*(KT!N8-MH!N8)</f>
        <v>3.7117570635411545E-2</v>
      </c>
      <c r="O8" s="29">
        <f>0.5*('C'!J8+'C'!J$52)*DEF_QL!F8</f>
        <v>2.6448815123037799E-2</v>
      </c>
      <c r="P8" s="5">
        <f>NV!O8-MH!O8</f>
        <v>-6.534454661722755E-2</v>
      </c>
      <c r="Q8" s="5">
        <f t="shared" si="3"/>
        <v>-9.2577529678000814E-2</v>
      </c>
      <c r="R8" s="5">
        <f>0.5*('C'!G8+'C'!G$52)*(KT!O8-MH!O8)</f>
        <v>1.2592036127652344E-2</v>
      </c>
      <c r="S8" s="5">
        <f>0.5*('C'!K8+'C'!K$52)*DEF_QL!G8</f>
        <v>1.4640946933120918E-2</v>
      </c>
      <c r="U8" s="2"/>
      <c r="V8" s="2"/>
    </row>
    <row r="9" spans="2:22">
      <c r="B9" s="3">
        <v>5</v>
      </c>
      <c r="C9" s="3" t="s">
        <v>34</v>
      </c>
      <c r="D9" s="28">
        <f>NV!L9-MH!L9</f>
        <v>-2.7743456826140545E-2</v>
      </c>
      <c r="E9" s="5">
        <f t="shared" si="0"/>
        <v>8.3411390691450593E-2</v>
      </c>
      <c r="F9" s="5">
        <f>0.5*('C'!D9+'C'!D$52)*(KT!L9-MH!L9)</f>
        <v>-0.10765848077523578</v>
      </c>
      <c r="G9" s="5">
        <f>0.5*('C'!H9+'C'!H$52)*DEF_QL!D9</f>
        <v>-3.4963667423553633E-3</v>
      </c>
      <c r="H9" s="28">
        <f>NV!M9-MH!M9</f>
        <v>-0.14397243423074002</v>
      </c>
      <c r="I9" s="5">
        <f t="shared" si="1"/>
        <v>-6.6413659794040264E-3</v>
      </c>
      <c r="J9" s="5">
        <f>0.5*('C'!E9+'C'!E$52)*(KT!M9-MH!M9)</f>
        <v>-0.1090904083444988</v>
      </c>
      <c r="K9" s="29">
        <f>0.5*('C'!I9+'C'!I$52)*DEF_QL!E9</f>
        <v>-2.824065990683719E-2</v>
      </c>
      <c r="L9" s="28">
        <f>NV!N9-MH!N9</f>
        <v>-0.17173810237110843</v>
      </c>
      <c r="M9" s="5">
        <f t="shared" si="2"/>
        <v>-0.10430799693017893</v>
      </c>
      <c r="N9" s="5">
        <f>0.5*('C'!F9+'C'!F$52)*(KT!N9-MH!N9)</f>
        <v>-3.8921019134762633E-2</v>
      </c>
      <c r="O9" s="29">
        <f>0.5*('C'!J9+'C'!J$52)*DEF_QL!F9</f>
        <v>-2.8509086306166841E-2</v>
      </c>
      <c r="P9" s="5">
        <f>NV!O9-MH!O9</f>
        <v>-6.2609953251962835E-2</v>
      </c>
      <c r="Q9" s="5">
        <f t="shared" si="3"/>
        <v>-4.53896097622071E-2</v>
      </c>
      <c r="R9" s="5">
        <f>0.5*('C'!G9+'C'!G$52)*(KT!O9-MH!O9)</f>
        <v>1.5404163830300254E-2</v>
      </c>
      <c r="S9" s="5">
        <f>0.5*('C'!K9+'C'!K$52)*DEF_QL!G9</f>
        <v>-3.2624507320055993E-2</v>
      </c>
      <c r="U9" s="2"/>
      <c r="V9" s="2"/>
    </row>
    <row r="10" spans="2:22">
      <c r="B10" s="3">
        <v>6</v>
      </c>
      <c r="C10" s="3" t="s">
        <v>35</v>
      </c>
      <c r="D10" s="28">
        <f>NV!L10-MH!L10</f>
        <v>-0.28828080135293987</v>
      </c>
      <c r="E10" s="5">
        <f t="shared" si="0"/>
        <v>-0.20072747830603277</v>
      </c>
      <c r="F10" s="5">
        <f>0.5*('C'!D10+'C'!D$52)*(KT!L10-MH!L10)</f>
        <v>-9.2024939701414649E-2</v>
      </c>
      <c r="G10" s="5">
        <f>0.5*('C'!H10+'C'!H$52)*DEF_QL!D10</f>
        <v>4.4716166545075414E-3</v>
      </c>
      <c r="H10" s="28">
        <f>NV!M10-MH!M10</f>
        <v>-0.25740668122596055</v>
      </c>
      <c r="I10" s="5">
        <f t="shared" si="1"/>
        <v>-0.1137512732618335</v>
      </c>
      <c r="J10" s="5">
        <f>0.5*('C'!E10+'C'!E$52)*(KT!M10-MH!M10)</f>
        <v>-0.12452740441820725</v>
      </c>
      <c r="K10" s="29">
        <f>0.5*('C'!I10+'C'!I$52)*DEF_QL!E10</f>
        <v>-1.91280035459198E-2</v>
      </c>
      <c r="L10" s="28">
        <f>NV!N10-MH!N10</f>
        <v>-0.20023049713791607</v>
      </c>
      <c r="M10" s="5">
        <f t="shared" si="2"/>
        <v>-0.10918467892471925</v>
      </c>
      <c r="N10" s="5">
        <f>0.5*('C'!F10+'C'!F$52)*(KT!N10-MH!N10)</f>
        <v>-6.7371878842301405E-2</v>
      </c>
      <c r="O10" s="29">
        <f>0.5*('C'!J10+'C'!J$52)*DEF_QL!F10</f>
        <v>-2.3673939370895437E-2</v>
      </c>
      <c r="P10" s="5">
        <f>NV!O10-MH!O10</f>
        <v>-0.15040439459794186</v>
      </c>
      <c r="Q10" s="5">
        <f t="shared" si="3"/>
        <v>-8.8975655432610434E-2</v>
      </c>
      <c r="R10" s="5">
        <f>0.5*('C'!G10+'C'!G$52)*(KT!O10-MH!O10)</f>
        <v>-3.9133569481438896E-2</v>
      </c>
      <c r="S10" s="5">
        <f>0.5*('C'!K10+'C'!K$52)*DEF_QL!G10</f>
        <v>-2.2295169683892536E-2</v>
      </c>
      <c r="U10" s="2"/>
      <c r="V10" s="2"/>
    </row>
    <row r="11" spans="2:22">
      <c r="B11" s="3">
        <v>7</v>
      </c>
      <c r="C11" s="3" t="s">
        <v>36</v>
      </c>
      <c r="D11" s="28">
        <f>NV!L11-MH!L11</f>
        <v>-0.13256511972364216</v>
      </c>
      <c r="E11" s="5">
        <f t="shared" si="0"/>
        <v>-9.027886764754818E-2</v>
      </c>
      <c r="F11" s="5">
        <f>0.5*('C'!D11+'C'!D$52)*(KT!L11-MH!L11)</f>
        <v>-3.9249886011607504E-2</v>
      </c>
      <c r="G11" s="5">
        <f>0.5*('C'!H11+'C'!H$52)*DEF_QL!D11</f>
        <v>-3.03636606448647E-3</v>
      </c>
      <c r="H11" s="28">
        <f>NV!M11-MH!M11</f>
        <v>-0.17991628318134367</v>
      </c>
      <c r="I11" s="5">
        <f t="shared" si="1"/>
        <v>-0.14391769073495944</v>
      </c>
      <c r="J11" s="5">
        <f>0.5*('C'!E11+'C'!E$52)*(KT!M11-MH!M11)</f>
        <v>-1.6770825529354279E-2</v>
      </c>
      <c r="K11" s="29">
        <f>0.5*('C'!I11+'C'!I$52)*DEF_QL!E11</f>
        <v>-1.9227766917029966E-2</v>
      </c>
      <c r="L11" s="28">
        <f>NV!N11-MH!N11</f>
        <v>-3.2437324045163862E-2</v>
      </c>
      <c r="M11" s="5">
        <f t="shared" si="2"/>
        <v>-3.2685004253084661E-2</v>
      </c>
      <c r="N11" s="5">
        <f>0.5*('C'!F11+'C'!F$52)*(KT!N11-MH!N11)</f>
        <v>2.6716832321810446E-2</v>
      </c>
      <c r="O11" s="29">
        <f>0.5*('C'!J11+'C'!J$52)*DEF_QL!F11</f>
        <v>-2.646915211388965E-2</v>
      </c>
      <c r="P11" s="5">
        <f>NV!O11-MH!O11</f>
        <v>4.9066933872747853E-3</v>
      </c>
      <c r="Q11" s="5">
        <f t="shared" si="3"/>
        <v>1.9759423349846039E-2</v>
      </c>
      <c r="R11" s="5">
        <f>0.5*('C'!G11+'C'!G$52)*(KT!O11-MH!O11)</f>
        <v>6.5681107202380396E-3</v>
      </c>
      <c r="S11" s="5">
        <f>0.5*('C'!K11+'C'!K$52)*DEF_QL!G11</f>
        <v>-2.1420840682809292E-2</v>
      </c>
      <c r="U11" s="2"/>
      <c r="V11" s="2"/>
    </row>
    <row r="12" spans="2:22">
      <c r="B12" s="3">
        <v>8</v>
      </c>
      <c r="C12" s="3" t="s">
        <v>37</v>
      </c>
      <c r="D12" s="28">
        <f>NV!L12-MH!L12</f>
        <v>-0.19813088927309153</v>
      </c>
      <c r="E12" s="5">
        <f t="shared" si="0"/>
        <v>-0.15888061009881549</v>
      </c>
      <c r="F12" s="5">
        <f>0.5*('C'!D12+'C'!D$52)*(KT!L12-MH!L12)</f>
        <v>-3.4320367714392001E-2</v>
      </c>
      <c r="G12" s="5">
        <f>0.5*('C'!H12+'C'!H$52)*DEF_QL!D12</f>
        <v>-4.9299114598840227E-3</v>
      </c>
      <c r="H12" s="28">
        <f>NV!M12-MH!M12</f>
        <v>2.2321442109724643E-2</v>
      </c>
      <c r="I12" s="5">
        <f t="shared" si="1"/>
        <v>5.5300620478587175E-3</v>
      </c>
      <c r="J12" s="5">
        <f>0.5*('C'!E12+'C'!E$52)*(KT!M12-MH!M12)</f>
        <v>3.0819891150056247E-2</v>
      </c>
      <c r="K12" s="29">
        <f>0.5*('C'!I12+'C'!I$52)*DEF_QL!E12</f>
        <v>-1.4028511088190322E-2</v>
      </c>
      <c r="L12" s="28">
        <f>NV!N12-MH!N12</f>
        <v>0.14499840037347589</v>
      </c>
      <c r="M12" s="5">
        <f t="shared" si="2"/>
        <v>6.3784650358907027E-2</v>
      </c>
      <c r="N12" s="5">
        <f>0.5*('C'!F12+'C'!F$52)*(KT!N12-MH!N12)</f>
        <v>7.7664550945223856E-2</v>
      </c>
      <c r="O12" s="29">
        <f>0.5*('C'!J12+'C'!J$52)*DEF_QL!F12</f>
        <v>3.5491990693450009E-3</v>
      </c>
      <c r="P12" s="5">
        <f>NV!O12-MH!O12</f>
        <v>0.12117167636944792</v>
      </c>
      <c r="Q12" s="5">
        <f t="shared" si="3"/>
        <v>3.7146974897305896E-2</v>
      </c>
      <c r="R12" s="5">
        <f>0.5*('C'!G12+'C'!G$52)*(KT!O12-MH!O12)</f>
        <v>8.089882402009993E-2</v>
      </c>
      <c r="S12" s="5">
        <f>0.5*('C'!K12+'C'!K$52)*DEF_QL!G12</f>
        <v>3.1258774520420986E-3</v>
      </c>
      <c r="U12" s="2"/>
      <c r="V12" s="2"/>
    </row>
    <row r="13" spans="2:22">
      <c r="B13" s="3">
        <v>9</v>
      </c>
      <c r="C13" s="3" t="s">
        <v>38</v>
      </c>
      <c r="D13" s="28">
        <f>NV!L13-MH!L13</f>
        <v>-1.4999003413693757E-2</v>
      </c>
      <c r="E13" s="5">
        <f t="shared" si="0"/>
        <v>4.7575513388231072E-2</v>
      </c>
      <c r="F13" s="5">
        <f>0.5*('C'!D13+'C'!D$52)*(KT!L13-MH!L13)</f>
        <v>-7.1820461491826124E-2</v>
      </c>
      <c r="G13" s="5">
        <f>0.5*('C'!H13+'C'!H$52)*DEF_QL!D13</f>
        <v>9.2459446899012965E-3</v>
      </c>
      <c r="H13" s="28">
        <f>NV!M13-MH!M13</f>
        <v>5.3626701003066657E-2</v>
      </c>
      <c r="I13" s="5">
        <f t="shared" si="1"/>
        <v>7.8317288945717781E-2</v>
      </c>
      <c r="J13" s="5">
        <f>0.5*('C'!E13+'C'!E$52)*(KT!M13-MH!M13)</f>
        <v>-2.3137743385037567E-2</v>
      </c>
      <c r="K13" s="29">
        <f>0.5*('C'!I13+'C'!I$52)*DEF_QL!E13</f>
        <v>-1.5528445576135435E-3</v>
      </c>
      <c r="L13" s="28">
        <f>NV!N13-MH!N13</f>
        <v>0.11501954243581736</v>
      </c>
      <c r="M13" s="5">
        <f t="shared" si="2"/>
        <v>9.5480425266588217E-2</v>
      </c>
      <c r="N13" s="5">
        <f>0.5*('C'!F13+'C'!F$52)*(KT!N13-MH!N13)</f>
        <v>1.96114177675655E-2</v>
      </c>
      <c r="O13" s="29">
        <f>0.5*('C'!J13+'C'!J$52)*DEF_QL!F13</f>
        <v>-7.2300598336358916E-5</v>
      </c>
      <c r="P13" s="5">
        <f>NV!O13-MH!O13</f>
        <v>7.1645045268816432E-2</v>
      </c>
      <c r="Q13" s="5">
        <f t="shared" si="3"/>
        <v>6.83399404219701E-2</v>
      </c>
      <c r="R13" s="5">
        <f>0.5*('C'!G13+'C'!G$52)*(KT!O13-MH!O13)</f>
        <v>-1.9974416815484982E-3</v>
      </c>
      <c r="S13" s="5">
        <f>0.5*('C'!K13+'C'!K$52)*DEF_QL!G13</f>
        <v>5.3025465283948383E-3</v>
      </c>
      <c r="U13" s="2"/>
      <c r="V13" s="2"/>
    </row>
    <row r="14" spans="2:22">
      <c r="B14" s="3">
        <v>10</v>
      </c>
      <c r="C14" s="3" t="s">
        <v>39</v>
      </c>
      <c r="D14" s="28">
        <f>NV!L14-MH!L14</f>
        <v>-0.17659882765329016</v>
      </c>
      <c r="E14" s="5">
        <f t="shared" si="0"/>
        <v>-0.14311787154727212</v>
      </c>
      <c r="F14" s="5">
        <f>0.5*('C'!D14+'C'!D$52)*(KT!L14-MH!L14)</f>
        <v>-3.4463059515231209E-2</v>
      </c>
      <c r="G14" s="5">
        <f>0.5*('C'!H14+'C'!H$52)*DEF_QL!D14</f>
        <v>9.8210340921316358E-4</v>
      </c>
      <c r="H14" s="28">
        <f>NV!M14-MH!M14</f>
        <v>-5.8627832384152256E-2</v>
      </c>
      <c r="I14" s="5">
        <f t="shared" si="1"/>
        <v>-6.9361348613084073E-2</v>
      </c>
      <c r="J14" s="5">
        <f>0.5*('C'!E14+'C'!E$52)*(KT!M14-MH!M14)</f>
        <v>1.8615508118468415E-2</v>
      </c>
      <c r="K14" s="29">
        <f>0.5*('C'!I14+'C'!I$52)*DEF_QL!E14</f>
        <v>-7.8819918895365968E-3</v>
      </c>
      <c r="L14" s="28">
        <f>NV!N14-MH!N14</f>
        <v>4.971759556610067E-2</v>
      </c>
      <c r="M14" s="5">
        <f t="shared" si="2"/>
        <v>6.4549837733591853E-2</v>
      </c>
      <c r="N14" s="5">
        <f>0.5*('C'!F14+'C'!F$52)*(KT!N14-MH!N14)</f>
        <v>-1.6651752759581546E-2</v>
      </c>
      <c r="O14" s="29">
        <f>0.5*('C'!J14+'C'!J$52)*DEF_QL!F14</f>
        <v>1.819510592090359E-3</v>
      </c>
      <c r="P14" s="5">
        <f>NV!O14-MH!O14</f>
        <v>-2.6298956411510588E-2</v>
      </c>
      <c r="Q14" s="5">
        <f t="shared" si="3"/>
        <v>-2.6930839528012562E-2</v>
      </c>
      <c r="R14" s="5">
        <f>0.5*('C'!G14+'C'!G$52)*(KT!O14-MH!O14)</f>
        <v>-5.8955582856160746E-3</v>
      </c>
      <c r="S14" s="5">
        <f>0.5*('C'!K14+'C'!K$52)*DEF_QL!G14</f>
        <v>6.5274414021180482E-3</v>
      </c>
      <c r="U14" s="2"/>
      <c r="V14" s="2"/>
    </row>
    <row r="15" spans="2:22">
      <c r="B15" s="3">
        <v>11</v>
      </c>
      <c r="C15" s="3" t="s">
        <v>40</v>
      </c>
      <c r="D15" s="28">
        <f>NV!L15-MH!L15</f>
        <v>-0.11074579529924833</v>
      </c>
      <c r="E15" s="5">
        <f t="shared" si="0"/>
        <v>-0.17562242936801667</v>
      </c>
      <c r="F15" s="5">
        <f>0.5*('C'!D15+'C'!D$52)*(KT!L15-MH!L15)</f>
        <v>3.3023814756864167E-2</v>
      </c>
      <c r="G15" s="5">
        <f>0.5*('C'!H15+'C'!H$52)*DEF_QL!D15</f>
        <v>3.1852819311904167E-2</v>
      </c>
      <c r="H15" s="28">
        <f>NV!M15-MH!M15</f>
        <v>0.14703512237149141</v>
      </c>
      <c r="I15" s="5">
        <f t="shared" si="1"/>
        <v>9.3131220885742078E-2</v>
      </c>
      <c r="J15" s="5">
        <f>0.5*('C'!E15+'C'!E$52)*(KT!M15-MH!M15)</f>
        <v>2.0291526266124332E-2</v>
      </c>
      <c r="K15" s="29">
        <f>0.5*('C'!I15+'C'!I$52)*DEF_QL!E15</f>
        <v>3.3612375219625019E-2</v>
      </c>
      <c r="L15" s="28">
        <f>NV!N15-MH!N15</f>
        <v>0.10344231485852085</v>
      </c>
      <c r="M15" s="5">
        <f t="shared" si="2"/>
        <v>6.4807507752176821E-2</v>
      </c>
      <c r="N15" s="5">
        <f>0.5*('C'!F15+'C'!F$52)*(KT!N15-MH!N15)</f>
        <v>1.5627805851808692E-3</v>
      </c>
      <c r="O15" s="29">
        <f>0.5*('C'!J15+'C'!J$52)*DEF_QL!F15</f>
        <v>3.7072026521163148E-2</v>
      </c>
      <c r="P15" s="5">
        <f>NV!O15-MH!O15</f>
        <v>1.6075667012156458E-2</v>
      </c>
      <c r="Q15" s="5">
        <f t="shared" si="3"/>
        <v>-1.9151592965398895E-3</v>
      </c>
      <c r="R15" s="5">
        <f>0.5*('C'!G15+'C'!G$52)*(KT!O15-MH!O15)</f>
        <v>-6.8668319027710509E-3</v>
      </c>
      <c r="S15" s="5">
        <f>0.5*('C'!K15+'C'!K$52)*DEF_QL!G15</f>
        <v>2.4857658211467397E-2</v>
      </c>
      <c r="U15" s="2"/>
      <c r="V15" s="2"/>
    </row>
    <row r="16" spans="2:22">
      <c r="B16" s="3">
        <v>12</v>
      </c>
      <c r="C16" s="3" t="s">
        <v>41</v>
      </c>
      <c r="D16" s="28">
        <f>NV!L16-MH!L16</f>
        <v>-0.10787274119065593</v>
      </c>
      <c r="E16" s="5">
        <f t="shared" si="0"/>
        <v>-0.34819891164801908</v>
      </c>
      <c r="F16" s="5">
        <f>0.5*('C'!D16+'C'!D$52)*(KT!L16-MH!L16)</f>
        <v>0.20450521847821643</v>
      </c>
      <c r="G16" s="5">
        <f>0.5*('C'!H16+'C'!H$52)*DEF_QL!D16</f>
        <v>3.5820951979146691E-2</v>
      </c>
      <c r="H16" s="28">
        <f>NV!M16-MH!M16</f>
        <v>0.25228848923212333</v>
      </c>
      <c r="I16" s="5">
        <f t="shared" si="1"/>
        <v>-4.7586212114841528E-2</v>
      </c>
      <c r="J16" s="5">
        <f>0.5*('C'!E16+'C'!E$52)*(KT!M16-MH!M16)</f>
        <v>0.25935494236812151</v>
      </c>
      <c r="K16" s="29">
        <f>0.5*('C'!I16+'C'!I$52)*DEF_QL!E16</f>
        <v>4.0519758978843343E-2</v>
      </c>
      <c r="L16" s="28">
        <f>NV!N16-MH!N16</f>
        <v>0.20407438657379551</v>
      </c>
      <c r="M16" s="5">
        <f t="shared" si="2"/>
        <v>3.8502282200977067E-2</v>
      </c>
      <c r="N16" s="5">
        <f>0.5*('C'!F16+'C'!F$52)*(KT!N16-MH!N16)</f>
        <v>0.12241157487733544</v>
      </c>
      <c r="O16" s="29">
        <f>0.5*('C'!J16+'C'!J$52)*DEF_QL!F16</f>
        <v>4.3160529495483005E-2</v>
      </c>
      <c r="P16" s="5">
        <f>NV!O16-MH!O16</f>
        <v>0.15247198295225139</v>
      </c>
      <c r="Q16" s="5">
        <f t="shared" si="3"/>
        <v>2.6984601572156309E-2</v>
      </c>
      <c r="R16" s="5">
        <f>0.5*('C'!G16+'C'!G$52)*(KT!O16-MH!O16)</f>
        <v>9.9393817724972994E-2</v>
      </c>
      <c r="S16" s="5">
        <f>0.5*('C'!K16+'C'!K$52)*DEF_QL!G16</f>
        <v>2.6093563655122092E-2</v>
      </c>
      <c r="U16" s="2"/>
      <c r="V16" s="2"/>
    </row>
    <row r="17" spans="2:22">
      <c r="B17" s="3">
        <v>13</v>
      </c>
      <c r="C17" s="3" t="s">
        <v>42</v>
      </c>
      <c r="D17" s="28">
        <f>NV!L17-MH!L17</f>
        <v>0.72131362589823311</v>
      </c>
      <c r="E17" s="5">
        <f t="shared" si="0"/>
        <v>0.48791081237518452</v>
      </c>
      <c r="F17" s="5">
        <f>0.5*('C'!D17+'C'!D$52)*(KT!L17-MH!L17)</f>
        <v>7.1334326558691222E-2</v>
      </c>
      <c r="G17" s="5">
        <f>0.5*('C'!H17+'C'!H$52)*DEF_QL!D17</f>
        <v>0.16206848696435736</v>
      </c>
      <c r="H17" s="28">
        <f>NV!M17-MH!M17</f>
        <v>0.40153796625497051</v>
      </c>
      <c r="I17" s="5">
        <f t="shared" si="1"/>
        <v>0.12460414665764724</v>
      </c>
      <c r="J17" s="5">
        <f>0.5*('C'!E17+'C'!E$52)*(KT!M17-MH!M17)</f>
        <v>6.650504556358422E-2</v>
      </c>
      <c r="K17" s="29">
        <f>0.5*('C'!I17+'C'!I$52)*DEF_QL!E17</f>
        <v>0.21042877403373905</v>
      </c>
      <c r="L17" s="28">
        <f>NV!N17-MH!N17</f>
        <v>0.35436644817940532</v>
      </c>
      <c r="M17" s="5">
        <f t="shared" si="2"/>
        <v>0.18361417986237455</v>
      </c>
      <c r="N17" s="5">
        <f>0.5*('C'!F17+'C'!F$52)*(KT!N17-MH!N17)</f>
        <v>3.5934493059333226E-4</v>
      </c>
      <c r="O17" s="29">
        <f>0.5*('C'!J17+'C'!J$52)*DEF_QL!F17</f>
        <v>0.17039292338643747</v>
      </c>
      <c r="P17" s="5">
        <f>NV!O17-MH!O17</f>
        <v>0.42559245761999698</v>
      </c>
      <c r="Q17" s="5">
        <f t="shared" si="3"/>
        <v>0.32911375525954656</v>
      </c>
      <c r="R17" s="5">
        <f>0.5*('C'!G17+'C'!G$52)*(KT!O17-MH!O17)</f>
        <v>-3.3824391628853943E-2</v>
      </c>
      <c r="S17" s="5">
        <f>0.5*('C'!K17+'C'!K$52)*DEF_QL!G17</f>
        <v>0.13030309398930437</v>
      </c>
      <c r="U17" s="2"/>
      <c r="V17" s="2"/>
    </row>
    <row r="18" spans="2:22">
      <c r="B18" s="3">
        <v>14</v>
      </c>
      <c r="C18" s="3" t="s">
        <v>43</v>
      </c>
      <c r="D18" s="28">
        <f>NV!L18-MH!L18</f>
        <v>0.61360836950374242</v>
      </c>
      <c r="E18" s="5">
        <f t="shared" si="0"/>
        <v>0.15045952308762955</v>
      </c>
      <c r="F18" s="5">
        <f>0.5*('C'!D18+'C'!D$52)*(KT!L18-MH!L18)</f>
        <v>0.33976759311361643</v>
      </c>
      <c r="G18" s="5">
        <f>0.5*('C'!H18+'C'!H$52)*DEF_QL!D18</f>
        <v>0.12338125330249643</v>
      </c>
      <c r="H18" s="28">
        <f>NV!M18-MH!M18</f>
        <v>0.54486028994476143</v>
      </c>
      <c r="I18" s="5">
        <f t="shared" si="1"/>
        <v>0.15979377607418699</v>
      </c>
      <c r="J18" s="5">
        <f>0.5*('C'!E18+'C'!E$52)*(KT!M18-MH!M18)</f>
        <v>0.28868320438597644</v>
      </c>
      <c r="K18" s="29">
        <f>0.5*('C'!I18+'C'!I$52)*DEF_QL!E18</f>
        <v>9.6383309484598001E-2</v>
      </c>
      <c r="L18" s="28">
        <f>NV!N18-MH!N18</f>
        <v>0.27634602663550289</v>
      </c>
      <c r="M18" s="5">
        <f t="shared" si="2"/>
        <v>8.3117648722116605E-2</v>
      </c>
      <c r="N18" s="5">
        <f>0.5*('C'!F18+'C'!F$52)*(KT!N18-MH!N18)</f>
        <v>0.10517746675715484</v>
      </c>
      <c r="O18" s="29">
        <f>0.5*('C'!J18+'C'!J$52)*DEF_QL!F18</f>
        <v>8.8050911156231454E-2</v>
      </c>
      <c r="P18" s="5">
        <f>NV!O18-MH!O18</f>
        <v>8.3899913225883083E-2</v>
      </c>
      <c r="Q18" s="5">
        <f t="shared" si="3"/>
        <v>6.2204096198914399E-3</v>
      </c>
      <c r="R18" s="5">
        <f>0.5*('C'!G18+'C'!G$52)*(KT!O18-MH!O18)</f>
        <v>1.006269555921593E-2</v>
      </c>
      <c r="S18" s="5">
        <f>0.5*('C'!K18+'C'!K$52)*DEF_QL!G18</f>
        <v>6.7616808046775709E-2</v>
      </c>
      <c r="U18" s="2"/>
      <c r="V18" s="2"/>
    </row>
    <row r="19" spans="2:22">
      <c r="B19" s="3">
        <v>15</v>
      </c>
      <c r="C19" s="3" t="s">
        <v>44</v>
      </c>
      <c r="D19" s="28">
        <f>NV!L19-MH!L19</f>
        <v>-0.12362283520224615</v>
      </c>
      <c r="E19" s="5">
        <f t="shared" si="0"/>
        <v>-4.0243540537677265E-2</v>
      </c>
      <c r="F19" s="5">
        <f>0.5*('C'!D19+'C'!D$52)*(KT!L19-MH!L19)</f>
        <v>-6.9014000971696368E-2</v>
      </c>
      <c r="G19" s="5">
        <f>0.5*('C'!H19+'C'!H$52)*DEF_QL!D19</f>
        <v>-1.4365293692872519E-2</v>
      </c>
      <c r="H19" s="28">
        <f>NV!M19-MH!M19</f>
        <v>-0.12997781388257401</v>
      </c>
      <c r="I19" s="5">
        <f t="shared" si="1"/>
        <v>-5.6989134167889671E-2</v>
      </c>
      <c r="J19" s="5">
        <f>0.5*('C'!E19+'C'!E$52)*(KT!M19-MH!M19)</f>
        <v>-4.2665020564168744E-2</v>
      </c>
      <c r="K19" s="29">
        <f>0.5*('C'!I19+'C'!I$52)*DEF_QL!E19</f>
        <v>-3.0323659150515599E-2</v>
      </c>
      <c r="L19" s="28">
        <f>NV!N19-MH!N19</f>
        <v>-9.1852419186803758E-2</v>
      </c>
      <c r="M19" s="5">
        <f t="shared" si="2"/>
        <v>-0.11580901650668453</v>
      </c>
      <c r="N19" s="5">
        <f>0.5*('C'!F19+'C'!F$52)*(KT!N19-MH!N19)</f>
        <v>5.4034841237813568E-2</v>
      </c>
      <c r="O19" s="29">
        <f>0.5*('C'!J19+'C'!J$52)*DEF_QL!F19</f>
        <v>-3.0078243917932807E-2</v>
      </c>
      <c r="P19" s="5">
        <f>NV!O19-MH!O19</f>
        <v>-7.4995854952547347E-2</v>
      </c>
      <c r="Q19" s="5">
        <f t="shared" si="3"/>
        <v>-7.909315522688945E-2</v>
      </c>
      <c r="R19" s="5">
        <f>0.5*('C'!G19+'C'!G$52)*(KT!O19-MH!O19)</f>
        <v>2.5056560154435577E-2</v>
      </c>
      <c r="S19" s="5">
        <f>0.5*('C'!K19+'C'!K$52)*DEF_QL!G19</f>
        <v>-2.0959259880093471E-2</v>
      </c>
      <c r="U19" s="2"/>
      <c r="V19" s="2"/>
    </row>
    <row r="20" spans="2:22">
      <c r="B20" s="3">
        <v>16</v>
      </c>
      <c r="C20" s="3" t="s">
        <v>45</v>
      </c>
      <c r="D20" s="28">
        <f>NV!L20-MH!L20</f>
        <v>0.12103442289023825</v>
      </c>
      <c r="E20" s="5">
        <f t="shared" si="0"/>
        <v>2.9559390858845454E-2</v>
      </c>
      <c r="F20" s="5">
        <f>0.5*('C'!D20+'C'!D$52)*(KT!L20-MH!L20)</f>
        <v>8.4698963428884444E-2</v>
      </c>
      <c r="G20" s="5">
        <f>0.5*('C'!H20+'C'!H$52)*DEF_QL!D20</f>
        <v>6.7760686025083493E-3</v>
      </c>
      <c r="H20" s="28">
        <f>NV!M20-MH!M20</f>
        <v>0.12841808223158679</v>
      </c>
      <c r="I20" s="5">
        <f t="shared" si="1"/>
        <v>-1.2697906941272685E-2</v>
      </c>
      <c r="J20" s="5">
        <f>0.5*('C'!E20+'C'!E$52)*(KT!M20-MH!M20)</f>
        <v>0.14278814188196098</v>
      </c>
      <c r="K20" s="29">
        <f>0.5*('C'!I20+'C'!I$52)*DEF_QL!E20</f>
        <v>-1.672152709101504E-3</v>
      </c>
      <c r="L20" s="28">
        <f>NV!N20-MH!N20</f>
        <v>0.12021992379774993</v>
      </c>
      <c r="M20" s="5">
        <f t="shared" si="2"/>
        <v>3.2416737046587173E-2</v>
      </c>
      <c r="N20" s="5">
        <f>0.5*('C'!F20+'C'!F$52)*(KT!N20-MH!N20)</f>
        <v>7.878754606365454E-2</v>
      </c>
      <c r="O20" s="29">
        <f>0.5*('C'!J20+'C'!J$52)*DEF_QL!F20</f>
        <v>9.0156406875082137E-3</v>
      </c>
      <c r="P20" s="5">
        <f>NV!O20-MH!O20</f>
        <v>3.6216261285591855E-2</v>
      </c>
      <c r="Q20" s="5">
        <f t="shared" si="3"/>
        <v>-4.4492468402513294E-2</v>
      </c>
      <c r="R20" s="5">
        <f>0.5*('C'!G20+'C'!G$52)*(KT!O20-MH!O20)</f>
        <v>6.1596856362579444E-2</v>
      </c>
      <c r="S20" s="5">
        <f>0.5*('C'!K20+'C'!K$52)*DEF_QL!G20</f>
        <v>1.9111873325525709E-2</v>
      </c>
      <c r="U20" s="2"/>
      <c r="V20" s="2"/>
    </row>
    <row r="21" spans="2:22">
      <c r="B21" s="3">
        <v>17</v>
      </c>
      <c r="C21" s="3" t="s">
        <v>46</v>
      </c>
      <c r="D21" s="28">
        <f>NV!L21-MH!L21</f>
        <v>5.5445641331800744E-2</v>
      </c>
      <c r="E21" s="5">
        <f t="shared" si="0"/>
        <v>8.2947072457622395E-2</v>
      </c>
      <c r="F21" s="5">
        <f>0.5*('C'!D21+'C'!D$52)*(KT!L21-MH!L21)</f>
        <v>-2.5755434673893997E-2</v>
      </c>
      <c r="G21" s="5">
        <f>0.5*('C'!H21+'C'!H$52)*DEF_QL!D21</f>
        <v>-1.7459964519276668E-3</v>
      </c>
      <c r="H21" s="28">
        <f>NV!M21-MH!M21</f>
        <v>-1.8303725360873102E-3</v>
      </c>
      <c r="I21" s="5">
        <f t="shared" si="1"/>
        <v>3.0226799929772629E-2</v>
      </c>
      <c r="J21" s="5">
        <f>0.5*('C'!E21+'C'!E$52)*(KT!M21-MH!M21)</f>
        <v>-2.3495078646753379E-2</v>
      </c>
      <c r="K21" s="29">
        <f>0.5*('C'!I21+'C'!I$52)*DEF_QL!E21</f>
        <v>-8.5620938191065601E-3</v>
      </c>
      <c r="L21" s="28">
        <f>NV!N21-MH!N21</f>
        <v>8.9122152472747018E-3</v>
      </c>
      <c r="M21" s="5">
        <f t="shared" si="2"/>
        <v>2.0409688575685883E-2</v>
      </c>
      <c r="N21" s="5">
        <f>0.5*('C'!F21+'C'!F$52)*(KT!N21-MH!N21)</f>
        <v>-1.266234858817274E-2</v>
      </c>
      <c r="O21" s="29">
        <f>0.5*('C'!J21+'C'!J$52)*DEF_QL!F21</f>
        <v>1.1648752597615605E-3</v>
      </c>
      <c r="P21" s="5">
        <f>NV!O21-MH!O21</f>
        <v>-4.8843011577021755E-2</v>
      </c>
      <c r="Q21" s="5">
        <f t="shared" si="3"/>
        <v>-8.2425004626884582E-2</v>
      </c>
      <c r="R21" s="5">
        <f>0.5*('C'!G21+'C'!G$52)*(KT!O21-MH!O21)</f>
        <v>1.3650217985586587E-2</v>
      </c>
      <c r="S21" s="5">
        <f>0.5*('C'!K21+'C'!K$52)*DEF_QL!G21</f>
        <v>1.9931775064276232E-2</v>
      </c>
      <c r="U21" s="2"/>
      <c r="V21" s="2"/>
    </row>
    <row r="22" spans="2:22">
      <c r="B22" s="3">
        <v>18</v>
      </c>
      <c r="C22" s="3" t="s">
        <v>47</v>
      </c>
      <c r="D22" s="28">
        <f>NV!L22-MH!L22</f>
        <v>-0.13855545605520803</v>
      </c>
      <c r="E22" s="5">
        <f t="shared" si="0"/>
        <v>-0.11743964720056853</v>
      </c>
      <c r="F22" s="5">
        <f>0.5*('C'!D22+'C'!D$52)*(KT!L22-MH!L22)</f>
        <v>-8.4386201920214603E-3</v>
      </c>
      <c r="G22" s="5">
        <f>0.5*('C'!H22+'C'!H$52)*DEF_QL!D22</f>
        <v>-1.2677188662618041E-2</v>
      </c>
      <c r="H22" s="28">
        <f>NV!M22-MH!M22</f>
        <v>-0.1180215414283321</v>
      </c>
      <c r="I22" s="5">
        <f t="shared" si="1"/>
        <v>-0.19951917924832258</v>
      </c>
      <c r="J22" s="5">
        <f>0.5*('C'!E22+'C'!E$52)*(KT!M22-MH!M22)</f>
        <v>0.1024517373436493</v>
      </c>
      <c r="K22" s="29">
        <f>0.5*('C'!I22+'C'!I$52)*DEF_QL!E22</f>
        <v>-2.0954099523658842E-2</v>
      </c>
      <c r="L22" s="28">
        <f>NV!N22-MH!N22</f>
        <v>-1.298351743953674E-2</v>
      </c>
      <c r="M22" s="5">
        <f t="shared" si="2"/>
        <v>-0.1144833450922942</v>
      </c>
      <c r="N22" s="5">
        <f>0.5*('C'!F22+'C'!F$52)*(KT!N22-MH!N22)</f>
        <v>0.11727711692813196</v>
      </c>
      <c r="O22" s="29">
        <f>0.5*('C'!J22+'C'!J$52)*DEF_QL!F22</f>
        <v>-1.5777289275374511E-2</v>
      </c>
      <c r="P22" s="5">
        <f>NV!O22-MH!O22</f>
        <v>-5.1065643088993085E-2</v>
      </c>
      <c r="Q22" s="5">
        <f t="shared" si="3"/>
        <v>-0.11103628633759567</v>
      </c>
      <c r="R22" s="5">
        <f>0.5*('C'!G22+'C'!G$52)*(KT!O22-MH!O22)</f>
        <v>6.0014845932595928E-2</v>
      </c>
      <c r="S22" s="5">
        <f>0.5*('C'!K22+'C'!K$52)*DEF_QL!G22</f>
        <v>-4.4202683993335205E-5</v>
      </c>
      <c r="U22" s="2"/>
      <c r="V22" s="2"/>
    </row>
    <row r="23" spans="2:22">
      <c r="B23" s="3">
        <v>19</v>
      </c>
      <c r="C23" s="3" t="s">
        <v>48</v>
      </c>
      <c r="D23" s="28">
        <f>NV!L23-MH!L23</f>
        <v>-0.34103337329946015</v>
      </c>
      <c r="E23" s="5">
        <f t="shared" si="0"/>
        <v>-0.27684842896789125</v>
      </c>
      <c r="F23" s="5">
        <f>0.5*('C'!D23+'C'!D$52)*(KT!L23-MH!L23)</f>
        <v>-7.1200413432689236E-2</v>
      </c>
      <c r="G23" s="5">
        <f>0.5*('C'!H23+'C'!H$52)*DEF_QL!D23</f>
        <v>7.0154691011203056E-3</v>
      </c>
      <c r="H23" s="28">
        <f>NV!M23-MH!M23</f>
        <v>-0.21749508465809697</v>
      </c>
      <c r="I23" s="5">
        <f t="shared" si="1"/>
        <v>-0.16985296716780868</v>
      </c>
      <c r="J23" s="5">
        <f>0.5*('C'!E23+'C'!E$52)*(KT!M23-MH!M23)</f>
        <v>-6.4069998868649516E-2</v>
      </c>
      <c r="K23" s="29">
        <f>0.5*('C'!I23+'C'!I$52)*DEF_QL!E23</f>
        <v>1.6427881378361202E-2</v>
      </c>
      <c r="L23" s="28">
        <f>NV!N23-MH!N23</f>
        <v>-2.2802456219265466E-2</v>
      </c>
      <c r="M23" s="5">
        <f t="shared" si="2"/>
        <v>-2.0966518953873976E-3</v>
      </c>
      <c r="N23" s="5">
        <f>0.5*('C'!F23+'C'!F$52)*(KT!N23-MH!N23)</f>
        <v>-3.838643249653878E-2</v>
      </c>
      <c r="O23" s="29">
        <f>0.5*('C'!J23+'C'!J$52)*DEF_QL!F23</f>
        <v>1.7680628172660712E-2</v>
      </c>
      <c r="P23" s="5">
        <f>NV!O23-MH!O23</f>
        <v>-4.7442653836196058E-2</v>
      </c>
      <c r="Q23" s="5">
        <f t="shared" si="3"/>
        <v>-4.8178271192911272E-2</v>
      </c>
      <c r="R23" s="5">
        <f>0.5*('C'!G23+'C'!G$52)*(KT!O23-MH!O23)</f>
        <v>-2.6613507371066027E-2</v>
      </c>
      <c r="S23" s="5">
        <f>0.5*('C'!K23+'C'!K$52)*DEF_QL!G23</f>
        <v>2.734912472778124E-2</v>
      </c>
      <c r="U23" s="2"/>
      <c r="V23" s="2"/>
    </row>
    <row r="24" spans="2:22">
      <c r="B24" s="3">
        <v>20</v>
      </c>
      <c r="C24" s="3" t="s">
        <v>49</v>
      </c>
      <c r="D24" s="28">
        <f>NV!L24-MH!L24</f>
        <v>-0.20610382928875204</v>
      </c>
      <c r="E24" s="5">
        <f t="shared" si="0"/>
        <v>-0.16577085459836788</v>
      </c>
      <c r="F24" s="5">
        <f>0.5*('C'!D24+'C'!D$52)*(KT!L24-MH!L24)</f>
        <v>-4.8972324047504123E-2</v>
      </c>
      <c r="G24" s="5">
        <f>0.5*('C'!H24+'C'!H$52)*DEF_QL!D24</f>
        <v>8.63934935711997E-3</v>
      </c>
      <c r="H24" s="28">
        <f>NV!M24-MH!M24</f>
        <v>-0.12612103363989746</v>
      </c>
      <c r="I24" s="5">
        <f t="shared" si="1"/>
        <v>-6.434774900680533E-2</v>
      </c>
      <c r="J24" s="5">
        <f>0.5*('C'!E24+'C'!E$52)*(KT!M24-MH!M24)</f>
        <v>-6.3925590215128919E-2</v>
      </c>
      <c r="K24" s="29">
        <f>0.5*('C'!I24+'C'!I$52)*DEF_QL!E24</f>
        <v>2.1523055820367874E-3</v>
      </c>
      <c r="L24" s="28">
        <f>NV!N24-MH!N24</f>
        <v>-5.7092010942886517E-2</v>
      </c>
      <c r="M24" s="5">
        <f t="shared" si="2"/>
        <v>-6.5400231716561522E-2</v>
      </c>
      <c r="N24" s="5">
        <f>0.5*('C'!F24+'C'!F$52)*(KT!N24-MH!N24)</f>
        <v>8.6377086097383787E-3</v>
      </c>
      <c r="O24" s="29">
        <f>0.5*('C'!J24+'C'!J$52)*DEF_QL!F24</f>
        <v>-3.2948783606337397E-4</v>
      </c>
      <c r="P24" s="5">
        <f>NV!O24-MH!O24</f>
        <v>5.6054183902958243E-3</v>
      </c>
      <c r="Q24" s="5">
        <f t="shared" si="3"/>
        <v>-1.5039836527334302E-2</v>
      </c>
      <c r="R24" s="5">
        <f>0.5*('C'!G24+'C'!G$52)*(KT!O24-MH!O24)</f>
        <v>1.427556295007462E-2</v>
      </c>
      <c r="S24" s="5">
        <f>0.5*('C'!K24+'C'!K$52)*DEF_QL!G24</f>
        <v>6.3696919675555073E-3</v>
      </c>
      <c r="U24" s="2"/>
      <c r="V24" s="2"/>
    </row>
    <row r="25" spans="2:22">
      <c r="B25" s="3">
        <v>21</v>
      </c>
      <c r="C25" s="3" t="s">
        <v>50</v>
      </c>
      <c r="D25" s="28">
        <f>NV!L25-MH!L25</f>
        <v>-1.0748995890356383E-2</v>
      </c>
      <c r="E25" s="5">
        <f t="shared" si="0"/>
        <v>1.8887090490482067E-2</v>
      </c>
      <c r="F25" s="5">
        <f>0.5*('C'!D25+'C'!D$52)*(KT!L25-MH!L25)</f>
        <v>-2.3935874186559486E-2</v>
      </c>
      <c r="G25" s="5">
        <f>0.5*('C'!H25+'C'!H$52)*DEF_QL!D25</f>
        <v>-5.700212194278965E-3</v>
      </c>
      <c r="H25" s="28">
        <f>NV!M25-MH!M25</f>
        <v>-2.6384079444241593E-2</v>
      </c>
      <c r="I25" s="5">
        <f t="shared" si="1"/>
        <v>6.2707414401756673E-2</v>
      </c>
      <c r="J25" s="5">
        <f>0.5*('C'!E25+'C'!E$52)*(KT!M25-MH!M25)</f>
        <v>-5.9399191602400377E-2</v>
      </c>
      <c r="K25" s="29">
        <f>0.5*('C'!I25+'C'!I$52)*DEF_QL!E25</f>
        <v>-2.9692302243597889E-2</v>
      </c>
      <c r="L25" s="28">
        <f>NV!N25-MH!N25</f>
        <v>-1.0603341053620596E-2</v>
      </c>
      <c r="M25" s="5">
        <f t="shared" si="2"/>
        <v>7.0043839715024786E-2</v>
      </c>
      <c r="N25" s="5">
        <f>0.5*('C'!F25+'C'!F$52)*(KT!N25-MH!N25)</f>
        <v>-6.0300867970592024E-2</v>
      </c>
      <c r="O25" s="29">
        <f>0.5*('C'!J25+'C'!J$52)*DEF_QL!F25</f>
        <v>-2.0346312798053365E-2</v>
      </c>
      <c r="P25" s="5">
        <f>NV!O25-MH!O25</f>
        <v>7.3279425733279169E-3</v>
      </c>
      <c r="Q25" s="5">
        <f t="shared" si="3"/>
        <v>3.0231321997619756E-2</v>
      </c>
      <c r="R25" s="5">
        <f>0.5*('C'!G25+'C'!G$52)*(KT!O25-MH!O25)</f>
        <v>-2.0530649855205519E-2</v>
      </c>
      <c r="S25" s="5">
        <f>0.5*('C'!K25+'C'!K$52)*DEF_QL!G25</f>
        <v>-2.3727295690863202E-3</v>
      </c>
      <c r="U25" s="2"/>
      <c r="V25" s="2"/>
    </row>
    <row r="26" spans="2:22">
      <c r="B26" s="3">
        <v>22</v>
      </c>
      <c r="C26" s="3" t="s">
        <v>51</v>
      </c>
      <c r="D26" s="28">
        <f>NV!L26-MH!L26</f>
        <v>0.23682531348765679</v>
      </c>
      <c r="E26" s="5">
        <f t="shared" si="0"/>
        <v>0.14493332098401956</v>
      </c>
      <c r="F26" s="5">
        <f>0.5*('C'!D26+'C'!D$52)*(KT!L26-MH!L26)</f>
        <v>7.0969302000257015E-2</v>
      </c>
      <c r="G26" s="5">
        <f>0.5*('C'!H26+'C'!H$52)*DEF_QL!D26</f>
        <v>2.0922690503380203E-2</v>
      </c>
      <c r="H26" s="28">
        <f>NV!M26-MH!M26</f>
        <v>0.15476702714139634</v>
      </c>
      <c r="I26" s="5">
        <f t="shared" si="1"/>
        <v>0.11890273997454592</v>
      </c>
      <c r="J26" s="5">
        <f>0.5*('C'!E26+'C'!E$52)*(KT!M26-MH!M26)</f>
        <v>1.6234972852244036E-2</v>
      </c>
      <c r="K26" s="29">
        <f>0.5*('C'!I26+'C'!I$52)*DEF_QL!E26</f>
        <v>1.9629314314606381E-2</v>
      </c>
      <c r="L26" s="28">
        <f>NV!N26-MH!N26</f>
        <v>8.4928498997520308E-2</v>
      </c>
      <c r="M26" s="5">
        <f t="shared" si="2"/>
        <v>6.4898917010705812E-2</v>
      </c>
      <c r="N26" s="5">
        <f>0.5*('C'!F26+'C'!F$52)*(KT!N26-MH!N26)</f>
        <v>1.3953949172906186E-2</v>
      </c>
      <c r="O26" s="29">
        <f>0.5*('C'!J26+'C'!J$52)*DEF_QL!F26</f>
        <v>6.0756328139083132E-3</v>
      </c>
      <c r="P26" s="5">
        <f>NV!O26-MH!O26</f>
        <v>0.11968522769518941</v>
      </c>
      <c r="Q26" s="5">
        <f t="shared" si="3"/>
        <v>9.7519900518665201E-2</v>
      </c>
      <c r="R26" s="5">
        <f>0.5*('C'!G26+'C'!G$52)*(KT!O26-MH!O26)</f>
        <v>1.3229786105143092E-2</v>
      </c>
      <c r="S26" s="5">
        <f>0.5*('C'!K26+'C'!K$52)*DEF_QL!G26</f>
        <v>8.9355410713811111E-3</v>
      </c>
      <c r="U26" s="2"/>
      <c r="V26" s="2"/>
    </row>
    <row r="27" spans="2:22">
      <c r="B27" s="3">
        <v>23</v>
      </c>
      <c r="C27" s="3" t="s">
        <v>52</v>
      </c>
      <c r="D27" s="28">
        <f>NV!L27-MH!L27</f>
        <v>0.28052623140665389</v>
      </c>
      <c r="E27" s="5">
        <f t="shared" si="0"/>
        <v>0.20168243600989227</v>
      </c>
      <c r="F27" s="5">
        <f>0.5*('C'!D27+'C'!D$52)*(KT!L27-MH!L27)</f>
        <v>6.8720139269196234E-2</v>
      </c>
      <c r="G27" s="5">
        <f>0.5*('C'!H27+'C'!H$52)*DEF_QL!D27</f>
        <v>1.0123656127565373E-2</v>
      </c>
      <c r="H27" s="28">
        <f>NV!M27-MH!M27</f>
        <v>0.24250738732441057</v>
      </c>
      <c r="I27" s="5">
        <f t="shared" si="1"/>
        <v>0.15947290757736965</v>
      </c>
      <c r="J27" s="5">
        <f>0.5*('C'!E27+'C'!E$52)*(KT!M27-MH!M27)</f>
        <v>4.5614605791060379E-2</v>
      </c>
      <c r="K27" s="29">
        <f>0.5*('C'!I27+'C'!I$52)*DEF_QL!E27</f>
        <v>3.741987395598053E-2</v>
      </c>
      <c r="L27" s="28">
        <f>NV!N27-MH!N27</f>
        <v>0.18639680874792219</v>
      </c>
      <c r="M27" s="5">
        <f t="shared" si="2"/>
        <v>0.10898868059270989</v>
      </c>
      <c r="N27" s="5">
        <f>0.5*('C'!F27+'C'!F$52)*(KT!N27-MH!N27)</f>
        <v>3.9914530623707478E-2</v>
      </c>
      <c r="O27" s="29">
        <f>0.5*('C'!J27+'C'!J$52)*DEF_QL!F27</f>
        <v>3.749359753150483E-2</v>
      </c>
      <c r="P27" s="5">
        <f>NV!O27-MH!O27</f>
        <v>0.19980531790710288</v>
      </c>
      <c r="Q27" s="5">
        <f t="shared" si="3"/>
        <v>0.13028627123627451</v>
      </c>
      <c r="R27" s="5">
        <f>0.5*('C'!G27+'C'!G$52)*(KT!O27-MH!O27)</f>
        <v>3.6313937736108311E-2</v>
      </c>
      <c r="S27" s="5">
        <f>0.5*('C'!K27+'C'!K$52)*DEF_QL!G27</f>
        <v>3.3205108934720055E-2</v>
      </c>
      <c r="U27" s="2"/>
      <c r="V27" s="2"/>
    </row>
    <row r="28" spans="2:22">
      <c r="B28" s="3">
        <v>24</v>
      </c>
      <c r="C28" s="3" t="s">
        <v>53</v>
      </c>
      <c r="D28" s="28">
        <f>NV!L28-MH!L28</f>
        <v>0.17481082061701514</v>
      </c>
      <c r="E28" s="5">
        <f t="shared" si="0"/>
        <v>5.9734445087789426E-2</v>
      </c>
      <c r="F28" s="5">
        <f>0.5*('C'!D28+'C'!D$52)*(KT!L28-MH!L28)</f>
        <v>0.11541039180033442</v>
      </c>
      <c r="G28" s="5">
        <f>0.5*('C'!H28+'C'!H$52)*DEF_QL!D28</f>
        <v>-3.3401627110871346E-4</v>
      </c>
      <c r="H28" s="28">
        <f>NV!M28-MH!M28</f>
        <v>0.22130036885131688</v>
      </c>
      <c r="I28" s="5">
        <f t="shared" si="1"/>
        <v>0.14376519556602785</v>
      </c>
      <c r="J28" s="5">
        <f>0.5*('C'!E28+'C'!E$52)*(KT!M28-MH!M28)</f>
        <v>8.9910248589597105E-2</v>
      </c>
      <c r="K28" s="29">
        <f>0.5*('C'!I28+'C'!I$52)*DEF_QL!E28</f>
        <v>-1.2375075304308097E-2</v>
      </c>
      <c r="L28" s="28">
        <f>NV!N28-MH!N28</f>
        <v>0.14613874358635215</v>
      </c>
      <c r="M28" s="5">
        <f t="shared" si="2"/>
        <v>0.11136832895574543</v>
      </c>
      <c r="N28" s="5">
        <f>0.5*('C'!F28+'C'!F$52)*(KT!N28-MH!N28)</f>
        <v>4.8025630040074367E-2</v>
      </c>
      <c r="O28" s="29">
        <f>0.5*('C'!J28+'C'!J$52)*DEF_QL!F28</f>
        <v>-1.3255215409467652E-2</v>
      </c>
      <c r="P28" s="5">
        <f>NV!O28-MH!O28</f>
        <v>0.16825584844834651</v>
      </c>
      <c r="Q28" s="5">
        <f t="shared" si="3"/>
        <v>6.5218985890704462E-2</v>
      </c>
      <c r="R28" s="5">
        <f>0.5*('C'!G28+'C'!G$52)*(KT!O28-MH!O28)</f>
        <v>0.1024055752034219</v>
      </c>
      <c r="S28" s="5">
        <f>0.5*('C'!K28+'C'!K$52)*DEF_QL!G28</f>
        <v>6.3128735422015073E-4</v>
      </c>
      <c r="U28" s="2"/>
      <c r="V28" s="2"/>
    </row>
    <row r="29" spans="2:22">
      <c r="B29" s="3">
        <v>25</v>
      </c>
      <c r="C29" s="3" t="s">
        <v>54</v>
      </c>
      <c r="D29" s="28">
        <f>NV!L29-MH!L29</f>
        <v>0.10266180056633267</v>
      </c>
      <c r="E29" s="5">
        <f t="shared" si="0"/>
        <v>0.11956578747568039</v>
      </c>
      <c r="F29" s="5">
        <f>0.5*('C'!D29+'C'!D$52)*(KT!L29-MH!L29)</f>
        <v>-1.9773383515122277E-2</v>
      </c>
      <c r="G29" s="5">
        <f>0.5*('C'!H29+'C'!H$52)*DEF_QL!D29</f>
        <v>2.8693966057745709E-3</v>
      </c>
      <c r="H29" s="28">
        <f>NV!M29-MH!M29</f>
        <v>0.13928543961227113</v>
      </c>
      <c r="I29" s="5">
        <f t="shared" si="1"/>
        <v>0.12371277894769869</v>
      </c>
      <c r="J29" s="5">
        <f>0.5*('C'!E29+'C'!E$52)*(KT!M29-MH!M29)</f>
        <v>4.2799915409983326E-2</v>
      </c>
      <c r="K29" s="29">
        <f>0.5*('C'!I29+'C'!I$52)*DEF_QL!E29</f>
        <v>-2.7227254745410871E-2</v>
      </c>
      <c r="L29" s="28">
        <f>NV!N29-MH!N29</f>
        <v>0.32406526384628442</v>
      </c>
      <c r="M29" s="5">
        <f t="shared" si="2"/>
        <v>0.1818756988063894</v>
      </c>
      <c r="N29" s="5">
        <f>0.5*('C'!F29+'C'!F$52)*(KT!N29-MH!N29)</f>
        <v>0.13356490927755454</v>
      </c>
      <c r="O29" s="29">
        <f>0.5*('C'!J29+'C'!J$52)*DEF_QL!F29</f>
        <v>8.624655762340467E-3</v>
      </c>
      <c r="P29" s="5">
        <f>NV!O29-MH!O29</f>
        <v>0.13731454317119329</v>
      </c>
      <c r="Q29" s="5">
        <f t="shared" si="3"/>
        <v>2.3369102182535108E-2</v>
      </c>
      <c r="R29" s="5">
        <f>0.5*('C'!G29+'C'!G$52)*(KT!O29-MH!O29)</f>
        <v>9.2504553316472934E-2</v>
      </c>
      <c r="S29" s="5">
        <f>0.5*('C'!K29+'C'!K$52)*DEF_QL!G29</f>
        <v>2.1440887672185251E-2</v>
      </c>
      <c r="U29" s="2"/>
      <c r="V29" s="2"/>
    </row>
    <row r="30" spans="2:22">
      <c r="B30" s="3">
        <v>26</v>
      </c>
      <c r="C30" s="3" t="s">
        <v>55</v>
      </c>
      <c r="D30" s="28">
        <f>NV!L30-MH!L30</f>
        <v>0.23439338244157426</v>
      </c>
      <c r="E30" s="5">
        <f t="shared" si="0"/>
        <v>0.15046664686474812</v>
      </c>
      <c r="F30" s="5">
        <f>0.5*('C'!D30+'C'!D$52)*(KT!L30-MH!L30)</f>
        <v>1.0520334575729545E-2</v>
      </c>
      <c r="G30" s="5">
        <f>0.5*('C'!H30+'C'!H$52)*DEF_QL!D30</f>
        <v>7.3406401001096605E-2</v>
      </c>
      <c r="H30" s="28">
        <f>NV!M30-MH!M30</f>
        <v>0.15344145386221797</v>
      </c>
      <c r="I30" s="5">
        <f t="shared" si="1"/>
        <v>0.11584479832271433</v>
      </c>
      <c r="J30" s="5">
        <f>0.5*('C'!E30+'C'!E$52)*(KT!M30-MH!M30)</f>
        <v>-4.1460319442564092E-2</v>
      </c>
      <c r="K30" s="29">
        <f>0.5*('C'!I30+'C'!I$52)*DEF_QL!E30</f>
        <v>7.9056974982067735E-2</v>
      </c>
      <c r="L30" s="28">
        <f>NV!N30-MH!N30</f>
        <v>0.11186599217354498</v>
      </c>
      <c r="M30" s="5">
        <f t="shared" si="2"/>
        <v>6.2950193657165684E-2</v>
      </c>
      <c r="N30" s="5">
        <f>0.5*('C'!F30+'C'!F$52)*(KT!N30-MH!N30)</f>
        <v>-1.9367205342796835E-2</v>
      </c>
      <c r="O30" s="29">
        <f>0.5*('C'!J30+'C'!J$52)*DEF_QL!F30</f>
        <v>6.8283003859176142E-2</v>
      </c>
      <c r="P30" s="5">
        <f>NV!O30-MH!O30</f>
        <v>0.10541721571822826</v>
      </c>
      <c r="Q30" s="5">
        <f t="shared" si="3"/>
        <v>9.2586987441263924E-2</v>
      </c>
      <c r="R30" s="5">
        <f>0.5*('C'!G30+'C'!G$52)*(KT!O30-MH!O30)</f>
        <v>-3.9512501948033178E-2</v>
      </c>
      <c r="S30" s="5">
        <f>0.5*('C'!K30+'C'!K$52)*DEF_QL!G30</f>
        <v>5.2342730224997525E-2</v>
      </c>
      <c r="U30" s="2"/>
      <c r="V30" s="2"/>
    </row>
    <row r="31" spans="2:22">
      <c r="B31" s="3">
        <v>27</v>
      </c>
      <c r="C31" s="3" t="s">
        <v>56</v>
      </c>
      <c r="D31" s="28">
        <f>NV!L31-MH!L31</f>
        <v>0.48254131744731055</v>
      </c>
      <c r="E31" s="5">
        <f t="shared" si="0"/>
        <v>0.27539947828114431</v>
      </c>
      <c r="F31" s="5">
        <f>0.5*('C'!D31+'C'!D$52)*(KT!L31-MH!L31)</f>
        <v>0.11639198998548328</v>
      </c>
      <c r="G31" s="5">
        <f>0.5*('C'!H31+'C'!H$52)*DEF_QL!D31</f>
        <v>9.0749849180682934E-2</v>
      </c>
      <c r="H31" s="28">
        <f>NV!M31-MH!M31</f>
        <v>0.38706527307600602</v>
      </c>
      <c r="I31" s="5">
        <f t="shared" si="1"/>
        <v>0.18886337845528003</v>
      </c>
      <c r="J31" s="5">
        <f>0.5*('C'!E31+'C'!E$52)*(KT!M31-MH!M31)</f>
        <v>8.2957782807814573E-2</v>
      </c>
      <c r="K31" s="29">
        <f>0.5*('C'!I31+'C'!I$52)*DEF_QL!E31</f>
        <v>0.11524411181291142</v>
      </c>
      <c r="L31" s="28">
        <f>NV!N31-MH!N31</f>
        <v>0.19578454494222441</v>
      </c>
      <c r="M31" s="5">
        <f t="shared" si="2"/>
        <v>9.335745372202231E-2</v>
      </c>
      <c r="N31" s="5">
        <f>0.5*('C'!F31+'C'!F$52)*(KT!N31-MH!N31)</f>
        <v>-1.1560178256495419E-3</v>
      </c>
      <c r="O31" s="29">
        <f>0.5*('C'!J31+'C'!J$52)*DEF_QL!F31</f>
        <v>0.10358310904585163</v>
      </c>
      <c r="P31" s="5">
        <f>NV!O31-MH!O31</f>
        <v>0.19959964084833004</v>
      </c>
      <c r="Q31" s="5">
        <f t="shared" si="3"/>
        <v>0.14023542687879312</v>
      </c>
      <c r="R31" s="5">
        <f>0.5*('C'!G31+'C'!G$52)*(KT!O31-MH!O31)</f>
        <v>-8.8930403783936494E-3</v>
      </c>
      <c r="S31" s="5">
        <f>0.5*('C'!K31+'C'!K$52)*DEF_QL!G31</f>
        <v>6.8257254347930563E-2</v>
      </c>
      <c r="U31" s="2"/>
      <c r="V31" s="2"/>
    </row>
    <row r="32" spans="2:22">
      <c r="B32" s="3">
        <v>28</v>
      </c>
      <c r="C32" s="3" t="s">
        <v>57</v>
      </c>
      <c r="D32" s="28">
        <f>NV!L32-MH!L32</f>
        <v>0.4454526188754997</v>
      </c>
      <c r="E32" s="5">
        <f t="shared" si="0"/>
        <v>0.21572630810167492</v>
      </c>
      <c r="F32" s="5">
        <f>0.5*('C'!D32+'C'!D$52)*(KT!L32-MH!L32)</f>
        <v>0.15646779585180998</v>
      </c>
      <c r="G32" s="5">
        <f>0.5*('C'!H32+'C'!H$52)*DEF_QL!D32</f>
        <v>7.3258514922014795E-2</v>
      </c>
      <c r="H32" s="28">
        <f>NV!M32-MH!M32</f>
        <v>0.31292667074576741</v>
      </c>
      <c r="I32" s="5">
        <f t="shared" si="1"/>
        <v>8.5286915394170937E-2</v>
      </c>
      <c r="J32" s="5">
        <f>0.5*('C'!E32+'C'!E$52)*(KT!M32-MH!M32)</f>
        <v>0.16678635003208589</v>
      </c>
      <c r="K32" s="29">
        <f>0.5*('C'!I32+'C'!I$52)*DEF_QL!E32</f>
        <v>6.0853405319510577E-2</v>
      </c>
      <c r="L32" s="28">
        <f>NV!N32-MH!N32</f>
        <v>0.24648999228053015</v>
      </c>
      <c r="M32" s="5">
        <f t="shared" si="2"/>
        <v>0.12374100548440105</v>
      </c>
      <c r="N32" s="5">
        <f>0.5*('C'!F32+'C'!F$52)*(KT!N32-MH!N32)</f>
        <v>6.4504972882146835E-2</v>
      </c>
      <c r="O32" s="29">
        <f>0.5*('C'!J32+'C'!J$52)*DEF_QL!F32</f>
        <v>5.8244013913982248E-2</v>
      </c>
      <c r="P32" s="5">
        <f>NV!O32-MH!O32</f>
        <v>0.11671371817091014</v>
      </c>
      <c r="Q32" s="5">
        <f t="shared" si="3"/>
        <v>2.7788178430808858E-2</v>
      </c>
      <c r="R32" s="5">
        <f>0.5*('C'!G32+'C'!G$52)*(KT!O32-MH!O32)</f>
        <v>4.5204853125254685E-2</v>
      </c>
      <c r="S32" s="5">
        <f>0.5*('C'!K32+'C'!K$52)*DEF_QL!G32</f>
        <v>4.3720686614846599E-2</v>
      </c>
      <c r="U32" s="2"/>
      <c r="V32" s="2"/>
    </row>
    <row r="33" spans="2:22">
      <c r="B33" s="3">
        <v>29</v>
      </c>
      <c r="C33" s="3" t="s">
        <v>58</v>
      </c>
      <c r="D33" s="28">
        <f>NV!L33-MH!L33</f>
        <v>7.4060836197340052E-2</v>
      </c>
      <c r="E33" s="5">
        <f t="shared" si="0"/>
        <v>2.8697103022832779E-2</v>
      </c>
      <c r="F33" s="5">
        <f>0.5*('C'!D33+'C'!D$52)*(KT!L33-MH!L33)</f>
        <v>-1.6746892906215321E-2</v>
      </c>
      <c r="G33" s="5">
        <f>0.5*('C'!H33+'C'!H$52)*DEF_QL!D33</f>
        <v>6.2110626080722597E-2</v>
      </c>
      <c r="H33" s="28">
        <f>NV!M33-MH!M33</f>
        <v>0.12003642499469613</v>
      </c>
      <c r="I33" s="5">
        <f t="shared" si="1"/>
        <v>6.1202519342891427E-2</v>
      </c>
      <c r="J33" s="5">
        <f>0.5*('C'!E33+'C'!E$52)*(KT!M33-MH!M33)</f>
        <v>3.1371771124640964E-2</v>
      </c>
      <c r="K33" s="29">
        <f>0.5*('C'!I33+'C'!I$52)*DEF_QL!E33</f>
        <v>2.7462134527163749E-2</v>
      </c>
      <c r="L33" s="28">
        <f>NV!N33-MH!N33</f>
        <v>0.12409036245588823</v>
      </c>
      <c r="M33" s="5">
        <f t="shared" si="2"/>
        <v>5.801759543973764E-2</v>
      </c>
      <c r="N33" s="5">
        <f>0.5*('C'!F33+'C'!F$52)*(KT!N33-MH!N33)</f>
        <v>2.0504506739120708E-2</v>
      </c>
      <c r="O33" s="29">
        <f>0.5*('C'!J33+'C'!J$52)*DEF_QL!F33</f>
        <v>4.5568260277029871E-2</v>
      </c>
      <c r="P33" s="5">
        <f>NV!O33-MH!O33</f>
        <v>-1.9627288241501617E-2</v>
      </c>
      <c r="Q33" s="5">
        <f t="shared" si="3"/>
        <v>-5.3706255316183858E-2</v>
      </c>
      <c r="R33" s="5">
        <f>0.5*('C'!G33+'C'!G$52)*(KT!O33-MH!O33)</f>
        <v>-1.5380569300522695E-2</v>
      </c>
      <c r="S33" s="5">
        <f>0.5*('C'!K33+'C'!K$52)*DEF_QL!G33</f>
        <v>4.9459536375204935E-2</v>
      </c>
      <c r="U33" s="2"/>
      <c r="V33" s="2"/>
    </row>
    <row r="34" spans="2:22">
      <c r="B34" s="3">
        <v>30</v>
      </c>
      <c r="C34" s="3" t="s">
        <v>59</v>
      </c>
      <c r="D34" s="28">
        <f>NV!L34-MH!L34</f>
        <v>0.26939486171741045</v>
      </c>
      <c r="E34" s="5">
        <f t="shared" si="0"/>
        <v>-5.9862853817635876E-2</v>
      </c>
      <c r="F34" s="5">
        <f>0.5*('C'!D34+'C'!D$52)*(KT!L34-MH!L34)</f>
        <v>0.2944023433396466</v>
      </c>
      <c r="G34" s="5">
        <f>0.5*('C'!H34+'C'!H$52)*DEF_QL!D34</f>
        <v>3.4855372195399727E-2</v>
      </c>
      <c r="H34" s="28">
        <f>NV!M34-MH!M34</f>
        <v>0.30756441738517815</v>
      </c>
      <c r="I34" s="5">
        <f t="shared" si="1"/>
        <v>1.5072394988831041E-2</v>
      </c>
      <c r="J34" s="5">
        <f>0.5*('C'!E34+'C'!E$52)*(KT!M34-MH!M34)</f>
        <v>0.27020395421350391</v>
      </c>
      <c r="K34" s="29">
        <f>0.5*('C'!I34+'C'!I$52)*DEF_QL!E34</f>
        <v>2.22880681828432E-2</v>
      </c>
      <c r="L34" s="28">
        <f>NV!N34-MH!N34</f>
        <v>-6.8477822885069983E-2</v>
      </c>
      <c r="M34" s="5">
        <f t="shared" si="2"/>
        <v>-0.13085358820443183</v>
      </c>
      <c r="N34" s="5">
        <f>0.5*('C'!F34+'C'!F$52)*(KT!N34-MH!N34)</f>
        <v>5.3622740207438305E-2</v>
      </c>
      <c r="O34" s="29">
        <f>0.5*('C'!J34+'C'!J$52)*DEF_QL!F34</f>
        <v>8.7530251119235288E-3</v>
      </c>
      <c r="P34" s="5">
        <f>NV!O34-MH!O34</f>
        <v>6.039591235617614E-2</v>
      </c>
      <c r="Q34" s="5">
        <f t="shared" si="3"/>
        <v>6.335545831978702E-2</v>
      </c>
      <c r="R34" s="5">
        <f>0.5*('C'!G34+'C'!G$52)*(KT!O34-MH!O34)</f>
        <v>-1.9558919074938071E-3</v>
      </c>
      <c r="S34" s="5">
        <f>0.5*('C'!K34+'C'!K$52)*DEF_QL!G34</f>
        <v>-1.0036540561170755E-3</v>
      </c>
      <c r="U34" s="2"/>
      <c r="V34" s="2"/>
    </row>
    <row r="35" spans="2:22">
      <c r="B35" s="3">
        <v>31</v>
      </c>
      <c r="C35" s="3" t="s">
        <v>60</v>
      </c>
      <c r="D35" s="28">
        <f>NV!L35-MH!L35</f>
        <v>-1.1029199195961681E-2</v>
      </c>
      <c r="E35" s="5">
        <f t="shared" si="0"/>
        <v>1.1699254684720641E-2</v>
      </c>
      <c r="F35" s="5">
        <f>0.5*('C'!D35+'C'!D$52)*(KT!L35-MH!L35)</f>
        <v>-2.8847618563363778E-2</v>
      </c>
      <c r="G35" s="5">
        <f>0.5*('C'!H35+'C'!H$52)*DEF_QL!D35</f>
        <v>6.1191646826814564E-3</v>
      </c>
      <c r="H35" s="28">
        <f>NV!M35-MH!M35</f>
        <v>-0.15271960071948243</v>
      </c>
      <c r="I35" s="5">
        <f t="shared" si="1"/>
        <v>-3.8001148888098905E-2</v>
      </c>
      <c r="J35" s="5">
        <f>0.5*('C'!E35+'C'!E$52)*(KT!M35-MH!M35)</f>
        <v>-0.11570953292409182</v>
      </c>
      <c r="K35" s="29">
        <f>0.5*('C'!I35+'C'!I$52)*DEF_QL!E35</f>
        <v>9.9108109270829611E-4</v>
      </c>
      <c r="L35" s="28">
        <f>NV!N35-MH!N35</f>
        <v>-0.10016138579738332</v>
      </c>
      <c r="M35" s="5">
        <f t="shared" si="2"/>
        <v>-7.3583360699969777E-2</v>
      </c>
      <c r="N35" s="5">
        <f>0.5*('C'!F35+'C'!F$52)*(KT!N35-MH!N35)</f>
        <v>-2.1929275842106584E-2</v>
      </c>
      <c r="O35" s="29">
        <f>0.5*('C'!J35+'C'!J$52)*DEF_QL!F35</f>
        <v>-4.6487492553069646E-3</v>
      </c>
      <c r="P35" s="5">
        <f>NV!O35-MH!O35</f>
        <v>-0.12444435038787205</v>
      </c>
      <c r="Q35" s="5">
        <f t="shared" si="3"/>
        <v>-8.6360890129865767E-2</v>
      </c>
      <c r="R35" s="5">
        <f>0.5*('C'!G35+'C'!G$52)*(KT!O35-MH!O35)</f>
        <v>-3.8227638132572787E-2</v>
      </c>
      <c r="S35" s="5">
        <f>0.5*('C'!K35+'C'!K$52)*DEF_QL!G35</f>
        <v>1.4417787456651095E-4</v>
      </c>
      <c r="U35" s="2"/>
      <c r="V35" s="2"/>
    </row>
    <row r="36" spans="2:22">
      <c r="B36" s="3">
        <v>32</v>
      </c>
      <c r="C36" s="3" t="s">
        <v>61</v>
      </c>
      <c r="D36" s="28">
        <f>NV!L36-MH!L36</f>
        <v>-0.3356513025770802</v>
      </c>
      <c r="E36" s="5">
        <f t="shared" si="0"/>
        <v>-0.21869109024725661</v>
      </c>
      <c r="F36" s="5">
        <f>0.5*('C'!D36+'C'!D$52)*(KT!L36-MH!L36)</f>
        <v>-0.10546155906864572</v>
      </c>
      <c r="G36" s="5">
        <f>0.5*('C'!H36+'C'!H$52)*DEF_QL!D36</f>
        <v>-1.1498653261177865E-2</v>
      </c>
      <c r="H36" s="28">
        <f>NV!M36-MH!M36</f>
        <v>-0.40274327613957261</v>
      </c>
      <c r="I36" s="5">
        <f t="shared" si="1"/>
        <v>-0.2870364705847559</v>
      </c>
      <c r="J36" s="5">
        <f>0.5*('C'!E36+'C'!E$52)*(KT!M36-MH!M36)</f>
        <v>-9.0434356031266747E-2</v>
      </c>
      <c r="K36" s="29">
        <f>0.5*('C'!I36+'C'!I$52)*DEF_QL!E36</f>
        <v>-2.527244952354997E-2</v>
      </c>
      <c r="L36" s="28">
        <f>NV!N36-MH!N36</f>
        <v>-0.2140945747502041</v>
      </c>
      <c r="M36" s="5">
        <f t="shared" si="2"/>
        <v>-8.8468284211964843E-2</v>
      </c>
      <c r="N36" s="5">
        <f>0.5*('C'!F36+'C'!F$52)*(KT!N36-MH!N36)</f>
        <v>-8.22972918993784E-2</v>
      </c>
      <c r="O36" s="29">
        <f>0.5*('C'!J36+'C'!J$52)*DEF_QL!F36</f>
        <v>-4.3328998638860854E-2</v>
      </c>
      <c r="P36" s="5">
        <f>NV!O36-MH!O36</f>
        <v>-0.14090814202325319</v>
      </c>
      <c r="Q36" s="5">
        <f t="shared" si="3"/>
        <v>-0.17401568034134746</v>
      </c>
      <c r="R36" s="5">
        <f>0.5*('C'!G36+'C'!G$52)*(KT!O36-MH!O36)</f>
        <v>5.2142640922169095E-2</v>
      </c>
      <c r="S36" s="5">
        <f>0.5*('C'!K36+'C'!K$52)*DEF_QL!G36</f>
        <v>-1.903510260407482E-2</v>
      </c>
      <c r="U36" s="2"/>
      <c r="V36" s="2"/>
    </row>
    <row r="37" spans="2:22">
      <c r="B37" s="3">
        <v>33</v>
      </c>
      <c r="C37" s="3" t="s">
        <v>62</v>
      </c>
      <c r="D37" s="28">
        <f>NV!L37-MH!L37</f>
        <v>-6.680739297513405E-2</v>
      </c>
      <c r="E37" s="5">
        <f t="shared" si="0"/>
        <v>-0.10676707923803402</v>
      </c>
      <c r="F37" s="5">
        <f>0.5*('C'!D37+'C'!D$52)*(KT!L37-MH!L37)</f>
        <v>1.0781661617439566E-2</v>
      </c>
      <c r="G37" s="5">
        <f>0.5*('C'!H37+'C'!H$52)*DEF_QL!D37</f>
        <v>2.9178024645460404E-2</v>
      </c>
      <c r="H37" s="28">
        <f>NV!M37-MH!M37</f>
        <v>0.13358852271447041</v>
      </c>
      <c r="I37" s="5">
        <f t="shared" si="1"/>
        <v>4.8017271533703179E-2</v>
      </c>
      <c r="J37" s="5">
        <f>0.5*('C'!E37+'C'!E$52)*(KT!M37-MH!M37)</f>
        <v>6.3087877718606064E-2</v>
      </c>
      <c r="K37" s="29">
        <f>0.5*('C'!I37+'C'!I$52)*DEF_QL!E37</f>
        <v>2.2483373462161171E-2</v>
      </c>
      <c r="L37" s="28">
        <f>NV!N37-MH!N37</f>
        <v>8.7348463296065049E-2</v>
      </c>
      <c r="M37" s="5">
        <f t="shared" si="2"/>
        <v>2.2634533688282873E-2</v>
      </c>
      <c r="N37" s="5">
        <f>0.5*('C'!F37+'C'!F$52)*(KT!N37-MH!N37)</f>
        <v>3.668137563444724E-2</v>
      </c>
      <c r="O37" s="29">
        <f>0.5*('C'!J37+'C'!J$52)*DEF_QL!F37</f>
        <v>2.8032553973334935E-2</v>
      </c>
      <c r="P37" s="5">
        <f>NV!O37-MH!O37</f>
        <v>1.2120693202497534E-2</v>
      </c>
      <c r="Q37" s="5">
        <f t="shared" si="3"/>
        <v>7.4873734753650445E-3</v>
      </c>
      <c r="R37" s="5">
        <f>0.5*('C'!G37+'C'!G$52)*(KT!O37-MH!O37)</f>
        <v>-1.17455091219816E-2</v>
      </c>
      <c r="S37" s="5">
        <f>0.5*('C'!K37+'C'!K$52)*DEF_QL!G37</f>
        <v>1.637882884911409E-2</v>
      </c>
      <c r="U37" s="2"/>
      <c r="V37" s="2"/>
    </row>
    <row r="38" spans="2:22">
      <c r="B38" s="3">
        <v>34</v>
      </c>
      <c r="C38" s="3" t="s">
        <v>63</v>
      </c>
      <c r="D38" s="28">
        <f>NV!L38-MH!L38</f>
        <v>0.11207270738297659</v>
      </c>
      <c r="E38" s="5">
        <f t="shared" si="0"/>
        <v>4.9461375695317424E-2</v>
      </c>
      <c r="F38" s="5">
        <f>0.5*('C'!D38+'C'!D$52)*(KT!L38-MH!L38)</f>
        <v>2.3379633506773061E-2</v>
      </c>
      <c r="G38" s="5">
        <f>0.5*('C'!H38+'C'!H$52)*DEF_QL!D38</f>
        <v>3.92316981808861E-2</v>
      </c>
      <c r="H38" s="28">
        <f>NV!M38-MH!M38</f>
        <v>0.18691900599166189</v>
      </c>
      <c r="I38" s="5">
        <f t="shared" si="1"/>
        <v>0.12961582966934371</v>
      </c>
      <c r="J38" s="5">
        <f>0.5*('C'!E38+'C'!E$52)*(KT!M38-MH!M38)</f>
        <v>5.0046201256557208E-4</v>
      </c>
      <c r="K38" s="29">
        <f>0.5*('C'!I38+'C'!I$52)*DEF_QL!E38</f>
        <v>5.6802714309752617E-2</v>
      </c>
      <c r="L38" s="28">
        <f>NV!N38-MH!N38</f>
        <v>0.11395931119493063</v>
      </c>
      <c r="M38" s="5">
        <f t="shared" si="2"/>
        <v>4.9238396354403274E-2</v>
      </c>
      <c r="N38" s="5">
        <f>0.5*('C'!F38+'C'!F$52)*(KT!N38-MH!N38)</f>
        <v>2.9841395749710441E-3</v>
      </c>
      <c r="O38" s="29">
        <f>0.5*('C'!J38+'C'!J$52)*DEF_QL!F38</f>
        <v>6.1736775265556321E-2</v>
      </c>
      <c r="P38" s="5">
        <f>NV!O38-MH!O38</f>
        <v>0.10015327462673618</v>
      </c>
      <c r="Q38" s="5">
        <f t="shared" si="3"/>
        <v>6.4683868638358039E-2</v>
      </c>
      <c r="R38" s="5">
        <f>0.5*('C'!G38+'C'!G$52)*(KT!O38-MH!O38)</f>
        <v>-1.5618625291483721E-2</v>
      </c>
      <c r="S38" s="5">
        <f>0.5*('C'!K38+'C'!K$52)*DEF_QL!G38</f>
        <v>5.1088031279861855E-2</v>
      </c>
      <c r="U38" s="2"/>
      <c r="V38" s="2"/>
    </row>
    <row r="39" spans="2:22">
      <c r="B39" s="3">
        <v>35</v>
      </c>
      <c r="C39" s="3" t="s">
        <v>64</v>
      </c>
      <c r="D39" s="28">
        <f>NV!L39-MH!L39</f>
        <v>0.26168864129736669</v>
      </c>
      <c r="E39" s="5">
        <f t="shared" si="0"/>
        <v>0.13877369410031096</v>
      </c>
      <c r="F39" s="5">
        <f>0.5*('C'!D39+'C'!D$52)*(KT!L39-MH!L39)</f>
        <v>7.4441926737087494E-2</v>
      </c>
      <c r="G39" s="5">
        <f>0.5*('C'!H39+'C'!H$52)*DEF_QL!D39</f>
        <v>4.8473020459968243E-2</v>
      </c>
      <c r="H39" s="28">
        <f>NV!M39-MH!M39</f>
        <v>0.30135977885061926</v>
      </c>
      <c r="I39" s="5">
        <f t="shared" si="1"/>
        <v>0.17750908654383918</v>
      </c>
      <c r="J39" s="5">
        <f>0.5*('C'!E39+'C'!E$52)*(KT!M39-MH!M39)</f>
        <v>7.9984020189140234E-2</v>
      </c>
      <c r="K39" s="29">
        <f>0.5*('C'!I39+'C'!I$52)*DEF_QL!E39</f>
        <v>4.3866672117639852E-2</v>
      </c>
      <c r="L39" s="28">
        <f>NV!N39-MH!N39</f>
        <v>9.6398208126240448E-2</v>
      </c>
      <c r="M39" s="5">
        <f t="shared" si="2"/>
        <v>2.5918629339281251E-2</v>
      </c>
      <c r="N39" s="5">
        <f>0.5*('C'!F39+'C'!F$52)*(KT!N39-MH!N39)</f>
        <v>3.9389838017410472E-2</v>
      </c>
      <c r="O39" s="29">
        <f>0.5*('C'!J39+'C'!J$52)*DEF_QL!F39</f>
        <v>3.1089740769548724E-2</v>
      </c>
      <c r="P39" s="5">
        <f>NV!O39-MH!O39</f>
        <v>0.13436149273465681</v>
      </c>
      <c r="Q39" s="5">
        <f t="shared" si="3"/>
        <v>0.10344014412293763</v>
      </c>
      <c r="R39" s="5">
        <f>0.5*('C'!G39+'C'!G$52)*(KT!O39-MH!O39)</f>
        <v>2.169783083347215E-2</v>
      </c>
      <c r="S39" s="5">
        <f>0.5*('C'!K39+'C'!K$52)*DEF_QL!G39</f>
        <v>9.2235177782470246E-3</v>
      </c>
      <c r="U39" s="2"/>
      <c r="V39" s="2"/>
    </row>
    <row r="40" spans="2:22">
      <c r="B40" s="3">
        <v>36</v>
      </c>
      <c r="C40" s="3" t="s">
        <v>65</v>
      </c>
      <c r="D40" s="28">
        <f>NV!L40-MH!L40</f>
        <v>-0.19461606365103457</v>
      </c>
      <c r="E40" s="5">
        <f t="shared" si="0"/>
        <v>-0.17800792865874285</v>
      </c>
      <c r="F40" s="5">
        <f>0.5*('C'!D40+'C'!D$52)*(KT!L40-MH!L40)</f>
        <v>-1.0087033697539357E-2</v>
      </c>
      <c r="G40" s="5">
        <f>0.5*('C'!H40+'C'!H$52)*DEF_QL!D40</f>
        <v>-6.5211012947523714E-3</v>
      </c>
      <c r="H40" s="28">
        <f>NV!M40-MH!M40</f>
        <v>-0.12544330905543788</v>
      </c>
      <c r="I40" s="5">
        <f t="shared" si="1"/>
        <v>-5.8579335135920244E-2</v>
      </c>
      <c r="J40" s="5">
        <f>0.5*('C'!E40+'C'!E$52)*(KT!M40-MH!M40)</f>
        <v>-5.5748978024815016E-2</v>
      </c>
      <c r="K40" s="29">
        <f>0.5*('C'!I40+'C'!I$52)*DEF_QL!E40</f>
        <v>-1.111499589470262E-2</v>
      </c>
      <c r="L40" s="28">
        <f>NV!N40-MH!N40</f>
        <v>-0.10425672425864718</v>
      </c>
      <c r="M40" s="5">
        <f t="shared" si="2"/>
        <v>-5.2021661168253568E-2</v>
      </c>
      <c r="N40" s="5">
        <f>0.5*('C'!F40+'C'!F$52)*(KT!N40-MH!N40)</f>
        <v>-5.3079722148291937E-2</v>
      </c>
      <c r="O40" s="29">
        <f>0.5*('C'!J40+'C'!J$52)*DEF_QL!F40</f>
        <v>8.4465905789832588E-4</v>
      </c>
      <c r="P40" s="5">
        <f>NV!O40-MH!O40</f>
        <v>-1.1761973217614852E-2</v>
      </c>
      <c r="Q40" s="5">
        <f t="shared" si="3"/>
        <v>-5.3832221763636966E-2</v>
      </c>
      <c r="R40" s="5">
        <f>0.5*('C'!G40+'C'!G$52)*(KT!O40-MH!O40)</f>
        <v>2.5474008733029321E-2</v>
      </c>
      <c r="S40" s="5">
        <f>0.5*('C'!K40+'C'!K$52)*DEF_QL!G40</f>
        <v>1.659623981299279E-2</v>
      </c>
      <c r="U40" s="2"/>
      <c r="V40" s="2"/>
    </row>
    <row r="41" spans="2:22">
      <c r="B41" s="3">
        <v>37</v>
      </c>
      <c r="C41" s="3" t="s">
        <v>66</v>
      </c>
      <c r="D41" s="28">
        <f>NV!L41-MH!L41</f>
        <v>-2.5506695691499104E-2</v>
      </c>
      <c r="E41" s="5">
        <f t="shared" si="0"/>
        <v>-1.858331047639273E-2</v>
      </c>
      <c r="F41" s="5">
        <f>0.5*('C'!D41+'C'!D$52)*(KT!L41-MH!L41)</f>
        <v>-1.5272201977825386E-2</v>
      </c>
      <c r="G41" s="5">
        <f>0.5*('C'!H41+'C'!H$52)*DEF_QL!D41</f>
        <v>8.3488167627190097E-3</v>
      </c>
      <c r="H41" s="28">
        <f>NV!M41-MH!M41</f>
        <v>-2.6796775643191495E-2</v>
      </c>
      <c r="I41" s="5">
        <f t="shared" si="1"/>
        <v>-3.0233821615191919E-3</v>
      </c>
      <c r="J41" s="5">
        <f>0.5*('C'!E41+'C'!E$52)*(KT!M41-MH!M41)</f>
        <v>-4.3887950259138483E-2</v>
      </c>
      <c r="K41" s="29">
        <f>0.5*('C'!I41+'C'!I$52)*DEF_QL!E41</f>
        <v>2.011455677746618E-2</v>
      </c>
      <c r="L41" s="28">
        <f>NV!N41-MH!N41</f>
        <v>-5.3068442013417538E-2</v>
      </c>
      <c r="M41" s="5">
        <f t="shared" si="2"/>
        <v>-5.4129657354774402E-2</v>
      </c>
      <c r="N41" s="5">
        <f>0.5*('C'!F41+'C'!F$52)*(KT!N41-MH!N41)</f>
        <v>-2.6381651809845245E-2</v>
      </c>
      <c r="O41" s="29">
        <f>0.5*('C'!J41+'C'!J$52)*DEF_QL!F41</f>
        <v>2.7442867151202106E-2</v>
      </c>
      <c r="P41" s="5">
        <f>NV!O41-MH!O41</f>
        <v>-4.5489073328877083E-2</v>
      </c>
      <c r="Q41" s="5">
        <f t="shared" si="3"/>
        <v>-4.2699702280658294E-2</v>
      </c>
      <c r="R41" s="5">
        <f>0.5*('C'!G41+'C'!G$52)*(KT!O41-MH!O41)</f>
        <v>-3.3983056154874826E-2</v>
      </c>
      <c r="S41" s="5">
        <f>0.5*('C'!K41+'C'!K$52)*DEF_QL!G41</f>
        <v>3.1193685106656033E-2</v>
      </c>
      <c r="U41" s="2"/>
      <c r="V41" s="2"/>
    </row>
    <row r="42" spans="2:22">
      <c r="B42" s="3">
        <v>38</v>
      </c>
      <c r="C42" s="3" t="s">
        <v>67</v>
      </c>
      <c r="D42" s="28">
        <f>NV!L42-MH!L42</f>
        <v>-5.7966397565573757E-2</v>
      </c>
      <c r="E42" s="5">
        <f t="shared" si="0"/>
        <v>-8.9863487888500487E-2</v>
      </c>
      <c r="F42" s="5">
        <f>0.5*('C'!D42+'C'!D$52)*(KT!L42-MH!L42)</f>
        <v>2.0621152282057662E-2</v>
      </c>
      <c r="G42" s="5">
        <f>0.5*('C'!H42+'C'!H$52)*DEF_QL!D42</f>
        <v>1.1275938040869064E-2</v>
      </c>
      <c r="H42" s="28">
        <f>NV!M42-MH!M42</f>
        <v>1.5079746914103964E-4</v>
      </c>
      <c r="I42" s="5">
        <f t="shared" si="1"/>
        <v>-3.4460726123167328E-2</v>
      </c>
      <c r="J42" s="5">
        <f>0.5*('C'!E42+'C'!E$52)*(KT!M42-MH!M42)</f>
        <v>2.6238791511954601E-2</v>
      </c>
      <c r="K42" s="29">
        <f>0.5*('C'!I42+'C'!I$52)*DEF_QL!E42</f>
        <v>8.3727320803537644E-3</v>
      </c>
      <c r="L42" s="28">
        <f>NV!N42-MH!N42</f>
        <v>-8.2127613724241044E-2</v>
      </c>
      <c r="M42" s="5">
        <f t="shared" si="2"/>
        <v>-5.3199655453710804E-2</v>
      </c>
      <c r="N42" s="5">
        <f>0.5*('C'!F42+'C'!F$52)*(KT!N42-MH!N42)</f>
        <v>-3.5756740107087556E-2</v>
      </c>
      <c r="O42" s="29">
        <f>0.5*('C'!J42+'C'!J$52)*DEF_QL!F42</f>
        <v>6.8287818365573121E-3</v>
      </c>
      <c r="P42" s="5">
        <f>NV!O42-MH!O42</f>
        <v>-0.14914977341791236</v>
      </c>
      <c r="Q42" s="5">
        <f t="shared" si="3"/>
        <v>-8.2854501045835971E-2</v>
      </c>
      <c r="R42" s="5">
        <f>0.5*('C'!G42+'C'!G$52)*(KT!O42-MH!O42)</f>
        <v>-8.3225186178059699E-2</v>
      </c>
      <c r="S42" s="5">
        <f>0.5*('C'!K42+'C'!K$52)*DEF_QL!G42</f>
        <v>1.6929913805983309E-2</v>
      </c>
      <c r="U42" s="2"/>
      <c r="V42" s="2"/>
    </row>
    <row r="43" spans="2:22">
      <c r="B43" s="3">
        <v>39</v>
      </c>
      <c r="C43" s="3" t="s">
        <v>68</v>
      </c>
      <c r="D43" s="28">
        <f>NV!L43-MH!L43</f>
        <v>-0.32644647960256279</v>
      </c>
      <c r="E43" s="5">
        <f t="shared" si="0"/>
        <v>-0.24007894830975732</v>
      </c>
      <c r="F43" s="5">
        <f>0.5*('C'!D43+'C'!D$52)*(KT!L43-MH!L43)</f>
        <v>-7.7516552761669535E-2</v>
      </c>
      <c r="G43" s="5">
        <f>0.5*('C'!H43+'C'!H$52)*DEF_QL!D43</f>
        <v>-8.850978531135938E-3</v>
      </c>
      <c r="H43" s="28">
        <f>NV!M43-MH!M43</f>
        <v>-0.22663608872995056</v>
      </c>
      <c r="I43" s="5">
        <f t="shared" si="1"/>
        <v>-0.14380504337309433</v>
      </c>
      <c r="J43" s="5">
        <f>0.5*('C'!E43+'C'!E$52)*(KT!M43-MH!M43)</f>
        <v>-6.2282926643664936E-2</v>
      </c>
      <c r="K43" s="29">
        <f>0.5*('C'!I43+'C'!I$52)*DEF_QL!E43</f>
        <v>-2.0548118713191295E-2</v>
      </c>
      <c r="L43" s="28">
        <f>NV!N43-MH!N43</f>
        <v>-0.22231632950238733</v>
      </c>
      <c r="M43" s="5">
        <f t="shared" si="2"/>
        <v>-0.1187838854544917</v>
      </c>
      <c r="N43" s="5">
        <f>0.5*('C'!F43+'C'!F$52)*(KT!N43-MH!N43)</f>
        <v>-8.2768632610111165E-2</v>
      </c>
      <c r="O43" s="29">
        <f>0.5*('C'!J43+'C'!J$52)*DEF_QL!F43</f>
        <v>-2.0763811437784468E-2</v>
      </c>
      <c r="P43" s="5">
        <f>NV!O43-MH!O43</f>
        <v>-0.22196330068824466</v>
      </c>
      <c r="Q43" s="5">
        <f t="shared" si="3"/>
        <v>-0.11516743545750856</v>
      </c>
      <c r="R43" s="5">
        <f>0.5*('C'!G43+'C'!G$52)*(KT!O43-MH!O43)</f>
        <v>-9.3480379790088941E-2</v>
      </c>
      <c r="S43" s="5">
        <f>0.5*('C'!K43+'C'!K$52)*DEF_QL!G43</f>
        <v>-1.3315485440647165E-2</v>
      </c>
      <c r="U43" s="2"/>
      <c r="V43" s="2"/>
    </row>
    <row r="44" spans="2:22">
      <c r="B44" s="3">
        <v>40</v>
      </c>
      <c r="C44" s="3" t="s">
        <v>69</v>
      </c>
      <c r="D44" s="28">
        <f>NV!L44-MH!L44</f>
        <v>0.41494159571015565</v>
      </c>
      <c r="E44" s="5">
        <f t="shared" si="0"/>
        <v>0.30554095352909222</v>
      </c>
      <c r="F44" s="5">
        <f>0.5*('C'!D44+'C'!D$52)*(KT!L44-MH!L44)</f>
        <v>2.9400702542919471E-2</v>
      </c>
      <c r="G44" s="5">
        <f>0.5*('C'!H44+'C'!H$52)*DEF_QL!D44</f>
        <v>7.999993963814396E-2</v>
      </c>
      <c r="H44" s="28">
        <f>NV!M44-MH!M44</f>
        <v>9.0799121413548178E-2</v>
      </c>
      <c r="I44" s="5">
        <f t="shared" si="1"/>
        <v>6.0773918778605357E-3</v>
      </c>
      <c r="J44" s="5">
        <f>0.5*('C'!E44+'C'!E$52)*(KT!M44-MH!M44)</f>
        <v>5.306746217423706E-3</v>
      </c>
      <c r="K44" s="29">
        <f>0.5*('C'!I44+'C'!I$52)*DEF_QL!E44</f>
        <v>7.9414983318263938E-2</v>
      </c>
      <c r="L44" s="28">
        <f>NV!N44-MH!N44</f>
        <v>2.3100139922934915E-2</v>
      </c>
      <c r="M44" s="5">
        <f t="shared" si="2"/>
        <v>6.1549007912738429E-3</v>
      </c>
      <c r="N44" s="5">
        <f>0.5*('C'!F44+'C'!F$52)*(KT!N44-MH!N44)</f>
        <v>-5.2531285073524454E-2</v>
      </c>
      <c r="O44" s="29">
        <f>0.5*('C'!J44+'C'!J$52)*DEF_QL!F44</f>
        <v>6.9476524205185519E-2</v>
      </c>
      <c r="P44" s="5">
        <f>NV!O44-MH!O44</f>
        <v>4.5671254536120642E-2</v>
      </c>
      <c r="Q44" s="5">
        <f t="shared" si="3"/>
        <v>5.3924609490665736E-2</v>
      </c>
      <c r="R44" s="5">
        <f>0.5*('C'!G44+'C'!G$52)*(KT!O44-MH!O44)</f>
        <v>-4.5375817502031526E-2</v>
      </c>
      <c r="S44" s="5">
        <f>0.5*('C'!K44+'C'!K$52)*DEF_QL!G44</f>
        <v>3.7122462547486433E-2</v>
      </c>
      <c r="U44" s="2"/>
      <c r="V44" s="2"/>
    </row>
    <row r="45" spans="2:22">
      <c r="B45" s="3">
        <v>41</v>
      </c>
      <c r="C45" s="3" t="s">
        <v>70</v>
      </c>
      <c r="D45" s="28">
        <f>NV!L45-MH!L45</f>
        <v>-0.12487271491476193</v>
      </c>
      <c r="E45" s="5">
        <f t="shared" si="0"/>
        <v>-7.4003955445651498E-2</v>
      </c>
      <c r="F45" s="5">
        <f>0.5*('C'!D45+'C'!D$52)*(KT!L45-MH!L45)</f>
        <v>-7.4941189912790682E-2</v>
      </c>
      <c r="G45" s="5">
        <f>0.5*('C'!H45+'C'!H$52)*DEF_QL!D45</f>
        <v>2.4072430443680244E-2</v>
      </c>
      <c r="H45" s="28">
        <f>NV!M45-MH!M45</f>
        <v>-0.16055263213132243</v>
      </c>
      <c r="I45" s="5">
        <f t="shared" si="1"/>
        <v>-9.0577374906869804E-2</v>
      </c>
      <c r="J45" s="5">
        <f>0.5*('C'!E45+'C'!E$52)*(KT!M45-MH!M45)</f>
        <v>-7.5198610144095124E-2</v>
      </c>
      <c r="K45" s="29">
        <f>0.5*('C'!I45+'C'!I$52)*DEF_QL!E45</f>
        <v>5.2233529196425033E-3</v>
      </c>
      <c r="L45" s="28">
        <f>NV!N45-MH!N45</f>
        <v>-0.14376832752394009</v>
      </c>
      <c r="M45" s="5">
        <f t="shared" si="2"/>
        <v>-0.14848447494376768</v>
      </c>
      <c r="N45" s="5">
        <f>0.5*('C'!F45+'C'!F$52)*(KT!N45-MH!N45)</f>
        <v>1.5552398052416037E-2</v>
      </c>
      <c r="O45" s="29">
        <f>0.5*('C'!J45+'C'!J$52)*DEF_QL!F45</f>
        <v>-1.0836250632588446E-2</v>
      </c>
      <c r="P45" s="5">
        <f>NV!O45-MH!O45</f>
        <v>-9.3282675073256272E-2</v>
      </c>
      <c r="Q45" s="5">
        <f t="shared" si="3"/>
        <v>-0.10944881514426785</v>
      </c>
      <c r="R45" s="5">
        <f>0.5*('C'!G45+'C'!G$52)*(KT!O45-MH!O45)</f>
        <v>2.9434896637271009E-2</v>
      </c>
      <c r="S45" s="5">
        <f>0.5*('C'!K45+'C'!K$52)*DEF_QL!G45</f>
        <v>-1.3268756566259421E-2</v>
      </c>
      <c r="U45" s="2"/>
      <c r="V45" s="2"/>
    </row>
    <row r="46" spans="2:22">
      <c r="B46" s="3">
        <v>42</v>
      </c>
      <c r="C46" s="3" t="s">
        <v>71</v>
      </c>
      <c r="D46" s="28">
        <f>NV!L46-MH!L46</f>
        <v>-0.21200703231617268</v>
      </c>
      <c r="E46" s="5">
        <f t="shared" si="0"/>
        <v>-0.16843488823485175</v>
      </c>
      <c r="F46" s="5">
        <f>0.5*('C'!D46+'C'!D$52)*(KT!L46-MH!L46)</f>
        <v>-6.9016845972289506E-2</v>
      </c>
      <c r="G46" s="5">
        <f>0.5*('C'!H46+'C'!H$52)*DEF_QL!D46</f>
        <v>2.5444701890968594E-2</v>
      </c>
      <c r="H46" s="28">
        <f>NV!M46-MH!M46</f>
        <v>-0.28214910011063843</v>
      </c>
      <c r="I46" s="5">
        <f t="shared" si="1"/>
        <v>-0.23359879852596255</v>
      </c>
      <c r="J46" s="5">
        <f>0.5*('C'!E46+'C'!E$52)*(KT!M46-MH!M46)</f>
        <v>-7.1775608628129081E-2</v>
      </c>
      <c r="K46" s="29">
        <f>0.5*('C'!I46+'C'!I$52)*DEF_QL!E46</f>
        <v>2.3225307043453224E-2</v>
      </c>
      <c r="L46" s="28">
        <f>NV!N46-MH!N46</f>
        <v>-0.19510077500501488</v>
      </c>
      <c r="M46" s="5">
        <f t="shared" si="2"/>
        <v>-0.11968039245168349</v>
      </c>
      <c r="N46" s="5">
        <f>0.5*('C'!F46+'C'!F$52)*(KT!N46-MH!N46)</f>
        <v>-7.3515573877230317E-2</v>
      </c>
      <c r="O46" s="29">
        <f>0.5*('C'!J46+'C'!J$52)*DEF_QL!F46</f>
        <v>-1.9048086761010697E-3</v>
      </c>
      <c r="P46" s="5">
        <f>NV!O46-MH!O46</f>
        <v>-0.25055214028779638</v>
      </c>
      <c r="Q46" s="5">
        <f t="shared" si="3"/>
        <v>-0.11794321723393698</v>
      </c>
      <c r="R46" s="5">
        <f>0.5*('C'!G46+'C'!G$52)*(KT!O46-MH!O46)</f>
        <v>-0.11440977868435089</v>
      </c>
      <c r="S46" s="5">
        <f>0.5*('C'!K46+'C'!K$52)*DEF_QL!G46</f>
        <v>-1.8199144369508518E-2</v>
      </c>
      <c r="U46" s="2"/>
      <c r="V46" s="2"/>
    </row>
    <row r="47" spans="2:22">
      <c r="B47" s="3">
        <v>43</v>
      </c>
      <c r="C47" s="3" t="s">
        <v>72</v>
      </c>
      <c r="D47" s="28">
        <f>NV!L47-MH!L47</f>
        <v>-0.21423315452785374</v>
      </c>
      <c r="E47" s="5">
        <f t="shared" si="0"/>
        <v>-9.9013430678491277E-2</v>
      </c>
      <c r="F47" s="5">
        <f>0.5*('C'!D47+'C'!D$52)*(KT!L47-MH!L47)</f>
        <v>-0.12177562660696428</v>
      </c>
      <c r="G47" s="5">
        <f>0.5*('C'!H47+'C'!H$52)*DEF_QL!D47</f>
        <v>6.5559027576018239E-3</v>
      </c>
      <c r="H47" s="28">
        <f>NV!M47-MH!M47</f>
        <v>-0.29592151134839462</v>
      </c>
      <c r="I47" s="5">
        <f t="shared" si="1"/>
        <v>-0.17886776794984213</v>
      </c>
      <c r="J47" s="5">
        <f>0.5*('C'!E47+'C'!E$52)*(KT!M47-MH!M47)</f>
        <v>-0.12816149906021287</v>
      </c>
      <c r="K47" s="29">
        <f>0.5*('C'!I47+'C'!I$52)*DEF_QL!E47</f>
        <v>1.1107755661660402E-2</v>
      </c>
      <c r="L47" s="28">
        <f>NV!N47-MH!N47</f>
        <v>-0.19414090486095503</v>
      </c>
      <c r="M47" s="5">
        <f t="shared" si="2"/>
        <v>-0.12144556462004366</v>
      </c>
      <c r="N47" s="5">
        <f>0.5*('C'!F47+'C'!F$52)*(KT!N47-MH!N47)</f>
        <v>-7.0282006303498762E-2</v>
      </c>
      <c r="O47" s="29">
        <f>0.5*('C'!J47+'C'!J$52)*DEF_QL!F47</f>
        <v>-2.4133339374126069E-3</v>
      </c>
      <c r="P47" s="5">
        <f>NV!O47-MH!O47</f>
        <v>-0.19392847370784594</v>
      </c>
      <c r="Q47" s="5">
        <f t="shared" si="3"/>
        <v>-0.11165180602275997</v>
      </c>
      <c r="R47" s="5">
        <f>0.5*('C'!G47+'C'!G$52)*(KT!O47-MH!O47)</f>
        <v>-7.4831474365256653E-2</v>
      </c>
      <c r="S47" s="5">
        <f>0.5*('C'!K47+'C'!K$52)*DEF_QL!G47</f>
        <v>-7.4451933198293133E-3</v>
      </c>
      <c r="U47" s="2"/>
      <c r="V47" s="2"/>
    </row>
    <row r="48" spans="2:22">
      <c r="B48" s="3">
        <v>44</v>
      </c>
      <c r="C48" s="3" t="s">
        <v>73</v>
      </c>
      <c r="D48" s="28">
        <f>NV!L48-MH!L48</f>
        <v>-0.1601524367759346</v>
      </c>
      <c r="E48" s="5">
        <f t="shared" si="0"/>
        <v>-0.15084661503406976</v>
      </c>
      <c r="F48" s="5">
        <f>0.5*('C'!D48+'C'!D$52)*(KT!L48-MH!L48)</f>
        <v>-2.4095486754445217E-2</v>
      </c>
      <c r="G48" s="5">
        <f>0.5*('C'!H48+'C'!H$52)*DEF_QL!D48</f>
        <v>1.4789665012580375E-2</v>
      </c>
      <c r="H48" s="28">
        <f>NV!M48-MH!M48</f>
        <v>-0.11255503203527262</v>
      </c>
      <c r="I48" s="5">
        <f t="shared" si="1"/>
        <v>-0.12569248913718406</v>
      </c>
      <c r="J48" s="5">
        <f>0.5*('C'!E48+'C'!E$52)*(KT!M48-MH!M48)</f>
        <v>-1.6976651656000895E-2</v>
      </c>
      <c r="K48" s="29">
        <f>0.5*('C'!I48+'C'!I$52)*DEF_QL!E48</f>
        <v>3.0114108757912348E-2</v>
      </c>
      <c r="L48" s="28">
        <f>NV!N48-MH!N48</f>
        <v>-4.647742636930019E-2</v>
      </c>
      <c r="M48" s="5">
        <f t="shared" si="2"/>
        <v>-5.8274404036460753E-2</v>
      </c>
      <c r="N48" s="5">
        <f>0.5*('C'!F48+'C'!F$52)*(KT!N48-MH!N48)</f>
        <v>-1.3267517703767589E-2</v>
      </c>
      <c r="O48" s="29">
        <f>0.5*('C'!J48+'C'!J$52)*DEF_QL!F48</f>
        <v>2.5064495370928152E-2</v>
      </c>
      <c r="P48" s="5">
        <f>NV!O48-MH!O48</f>
        <v>7.6743461521063594E-2</v>
      </c>
      <c r="Q48" s="5">
        <f t="shared" si="3"/>
        <v>4.3230393645816559E-2</v>
      </c>
      <c r="R48" s="5">
        <f>0.5*('C'!G48+'C'!G$52)*(KT!O48-MH!O48)</f>
        <v>3.3433368616679643E-2</v>
      </c>
      <c r="S48" s="5">
        <f>0.5*('C'!K48+'C'!K$52)*DEF_QL!G48</f>
        <v>7.9699258567392266E-5</v>
      </c>
      <c r="U48" s="2"/>
      <c r="V48" s="2"/>
    </row>
    <row r="49" spans="2:22">
      <c r="B49" s="3">
        <v>45</v>
      </c>
      <c r="C49" s="3" t="s">
        <v>74</v>
      </c>
      <c r="D49" s="28">
        <f>NV!L49-MH!L49</f>
        <v>-0.21901077334689845</v>
      </c>
      <c r="E49" s="5">
        <f t="shared" si="0"/>
        <v>-0.15293230502988084</v>
      </c>
      <c r="F49" s="5">
        <f>0.5*('C'!D49+'C'!D$52)*(KT!L49-MH!L49)</f>
        <v>-5.6606436469799015E-2</v>
      </c>
      <c r="G49" s="5">
        <f>0.5*('C'!H49+'C'!H$52)*DEF_QL!D49</f>
        <v>-9.4720318472185858E-3</v>
      </c>
      <c r="H49" s="28">
        <f>NV!M49-MH!M49</f>
        <v>-0.25615301735680873</v>
      </c>
      <c r="I49" s="5">
        <f t="shared" si="1"/>
        <v>-0.19879090538144781</v>
      </c>
      <c r="J49" s="5">
        <f>0.5*('C'!E49+'C'!E$52)*(KT!M49-MH!M49)</f>
        <v>-3.9227939573847383E-2</v>
      </c>
      <c r="K49" s="29">
        <f>0.5*('C'!I49+'C'!I$52)*DEF_QL!E49</f>
        <v>-1.8134172401513559E-2</v>
      </c>
      <c r="L49" s="28">
        <f>NV!N49-MH!N49</f>
        <v>-0.20672637446573283</v>
      </c>
      <c r="M49" s="5">
        <f t="shared" si="2"/>
        <v>-8.5462637975124767E-2</v>
      </c>
      <c r="N49" s="5">
        <f>0.5*('C'!F49+'C'!F$52)*(KT!N49-MH!N49)</f>
        <v>-9.8836907992478351E-2</v>
      </c>
      <c r="O49" s="29">
        <f>0.5*('C'!J49+'C'!J$52)*DEF_QL!F49</f>
        <v>-2.242682849812971E-2</v>
      </c>
      <c r="P49" s="5">
        <f>NV!O49-MH!O49</f>
        <v>-0.17245116247550207</v>
      </c>
      <c r="Q49" s="5">
        <f t="shared" si="3"/>
        <v>-7.0246132076328349E-2</v>
      </c>
      <c r="R49" s="5">
        <f>0.5*('C'!G49+'C'!G$52)*(KT!O49-MH!O49)</f>
        <v>-7.2700670317741398E-2</v>
      </c>
      <c r="S49" s="5">
        <f>0.5*('C'!K49+'C'!K$52)*DEF_QL!G49</f>
        <v>-2.950436008143233E-2</v>
      </c>
      <c r="U49" s="2"/>
      <c r="V49" s="2"/>
    </row>
    <row r="50" spans="2:22">
      <c r="B50" s="3">
        <v>46</v>
      </c>
      <c r="C50" s="3" t="s">
        <v>75</v>
      </c>
      <c r="D50" s="28">
        <f>NV!L50-MH!L50</f>
        <v>-0.41218302411034458</v>
      </c>
      <c r="E50" s="5">
        <f t="shared" si="0"/>
        <v>-0.2405295346505994</v>
      </c>
      <c r="F50" s="5">
        <f>0.5*('C'!D50+'C'!D$52)*(KT!L50-MH!L50)</f>
        <v>-0.14891012541226356</v>
      </c>
      <c r="G50" s="5">
        <f>0.5*('C'!H50+'C'!H$52)*DEF_QL!D50</f>
        <v>-2.2743364047481621E-2</v>
      </c>
      <c r="H50" s="28">
        <f>NV!M50-MH!M50</f>
        <v>-0.41394790450241281</v>
      </c>
      <c r="I50" s="5">
        <f t="shared" si="1"/>
        <v>-0.26799808057630109</v>
      </c>
      <c r="J50" s="5">
        <f>0.5*('C'!E50+'C'!E$52)*(KT!M50-MH!M50)</f>
        <v>-0.12240239850033424</v>
      </c>
      <c r="K50" s="29">
        <f>0.5*('C'!I50+'C'!I$52)*DEF_QL!E50</f>
        <v>-2.3547425425777462E-2</v>
      </c>
      <c r="L50" s="28">
        <f>NV!N50-MH!N50</f>
        <v>-0.17074867355542445</v>
      </c>
      <c r="M50" s="5">
        <f t="shared" si="2"/>
        <v>-0.11001890446189712</v>
      </c>
      <c r="N50" s="5">
        <f>0.5*('C'!F50+'C'!F$52)*(KT!N50-MH!N50)</f>
        <v>-4.8691160307882259E-2</v>
      </c>
      <c r="O50" s="29">
        <f>0.5*('C'!J50+'C'!J$52)*DEF_QL!F50</f>
        <v>-1.2038608785645069E-2</v>
      </c>
      <c r="P50" s="5">
        <f>NV!O50-MH!O50</f>
        <v>-4.8283909850967532E-2</v>
      </c>
      <c r="Q50" s="5">
        <f t="shared" si="3"/>
        <v>2.150945361539432E-2</v>
      </c>
      <c r="R50" s="5">
        <f>0.5*('C'!G50+'C'!G$52)*(KT!O50-MH!O50)</f>
        <v>-5.3867644816556752E-2</v>
      </c>
      <c r="S50" s="5">
        <f>0.5*('C'!K50+'C'!K$52)*DEF_QL!G50</f>
        <v>-1.5925718649805101E-2</v>
      </c>
      <c r="U50" s="2"/>
      <c r="V50" s="2"/>
    </row>
    <row r="51" spans="2:22">
      <c r="B51" s="7">
        <v>47</v>
      </c>
      <c r="C51" s="33" t="s">
        <v>76</v>
      </c>
      <c r="D51" s="32" t="s">
        <v>1</v>
      </c>
      <c r="E51" s="7" t="s">
        <v>5</v>
      </c>
      <c r="F51" s="7" t="s">
        <v>1</v>
      </c>
      <c r="G51" s="7" t="s">
        <v>0</v>
      </c>
      <c r="H51" s="32" t="s">
        <v>1</v>
      </c>
      <c r="I51" s="7" t="s">
        <v>6</v>
      </c>
      <c r="J51" s="7" t="s">
        <v>1</v>
      </c>
      <c r="K51" s="33" t="s">
        <v>4</v>
      </c>
      <c r="L51" s="34">
        <f>NV!N51-MH!N51</f>
        <v>-0.22894992433609218</v>
      </c>
      <c r="M51" s="24">
        <f t="shared" si="2"/>
        <v>-0.22571797293856041</v>
      </c>
      <c r="N51" s="24">
        <f>0.5*('C'!F51+'C'!F$52)*(KT!N51-MH!N51)</f>
        <v>-3.9478794168414558E-2</v>
      </c>
      <c r="O51" s="35">
        <f>0.5*('C'!J51+'C'!J$52)*DEF_QL!F51</f>
        <v>3.6246842770882776E-2</v>
      </c>
      <c r="P51" s="24">
        <f>NV!O51-MH!O51</f>
        <v>-0.17030555079090171</v>
      </c>
      <c r="Q51" s="24">
        <f t="shared" si="3"/>
        <v>-0.19663493912398489</v>
      </c>
      <c r="R51" s="24">
        <f>0.5*('C'!G51+'C'!G$52)*(KT!O51-MH!O51)</f>
        <v>7.8620936985345918E-3</v>
      </c>
      <c r="S51" s="24">
        <f>0.5*('C'!K51+'C'!K$52)*DEF_QL!G51</f>
        <v>1.8467294634548614E-2</v>
      </c>
    </row>
    <row r="52" spans="2:22">
      <c r="E52" s="2"/>
      <c r="F52" s="2"/>
      <c r="I52" s="2"/>
      <c r="J52" s="2"/>
      <c r="M52" s="2"/>
      <c r="N52" s="2"/>
      <c r="Q52" s="2"/>
      <c r="R52" s="2"/>
    </row>
  </sheetData>
  <sortState ref="B3:K49">
    <sortCondition ref="B3:B49"/>
  </sortState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AB51"/>
  <sheetViews>
    <sheetView workbookViewId="0">
      <selection activeCell="D2" sqref="D2"/>
    </sheetView>
  </sheetViews>
  <sheetFormatPr defaultRowHeight="10.5"/>
  <cols>
    <col min="2" max="2" width="4.5" style="1" bestFit="1" customWidth="1"/>
    <col min="3" max="3" width="9.33203125" style="1"/>
    <col min="4" max="28" width="11.1640625" style="1" customWidth="1"/>
  </cols>
  <sheetData>
    <row r="2" spans="2:28">
      <c r="D2" s="49" t="s">
        <v>90</v>
      </c>
    </row>
    <row r="3" spans="2:28">
      <c r="D3" s="1" t="s">
        <v>19</v>
      </c>
      <c r="I3" s="1" t="s">
        <v>20</v>
      </c>
      <c r="N3" s="1" t="s">
        <v>21</v>
      </c>
      <c r="S3" s="1" t="s">
        <v>22</v>
      </c>
      <c r="X3" s="1" t="s">
        <v>23</v>
      </c>
    </row>
    <row r="4" spans="2:28" ht="29.25">
      <c r="B4" s="10"/>
      <c r="C4" s="10"/>
      <c r="D4" s="39" t="s">
        <v>86</v>
      </c>
      <c r="E4" s="37" t="s">
        <v>92</v>
      </c>
      <c r="F4" s="37" t="s">
        <v>93</v>
      </c>
      <c r="G4" s="37" t="s">
        <v>94</v>
      </c>
      <c r="H4" s="40" t="s">
        <v>91</v>
      </c>
      <c r="I4" s="39" t="s">
        <v>86</v>
      </c>
      <c r="J4" s="37" t="s">
        <v>92</v>
      </c>
      <c r="K4" s="37" t="s">
        <v>93</v>
      </c>
      <c r="L4" s="37" t="s">
        <v>94</v>
      </c>
      <c r="M4" s="40" t="s">
        <v>91</v>
      </c>
      <c r="N4" s="39" t="s">
        <v>86</v>
      </c>
      <c r="O4" s="37" t="s">
        <v>92</v>
      </c>
      <c r="P4" s="37" t="s">
        <v>93</v>
      </c>
      <c r="Q4" s="37" t="s">
        <v>94</v>
      </c>
      <c r="R4" s="40" t="s">
        <v>91</v>
      </c>
      <c r="S4" s="39" t="s">
        <v>86</v>
      </c>
      <c r="T4" s="37" t="s">
        <v>92</v>
      </c>
      <c r="U4" s="37" t="s">
        <v>93</v>
      </c>
      <c r="V4" s="37" t="s">
        <v>94</v>
      </c>
      <c r="W4" s="40" t="s">
        <v>91</v>
      </c>
      <c r="X4" s="39" t="s">
        <v>86</v>
      </c>
      <c r="Y4" s="37" t="s">
        <v>92</v>
      </c>
      <c r="Z4" s="37" t="s">
        <v>93</v>
      </c>
      <c r="AA4" s="37" t="s">
        <v>94</v>
      </c>
      <c r="AB4" s="37" t="s">
        <v>91</v>
      </c>
    </row>
    <row r="5" spans="2:28">
      <c r="B5" s="6">
        <v>1</v>
      </c>
      <c r="C5" s="6" t="s">
        <v>30</v>
      </c>
      <c r="D5" s="20">
        <f>(LN(RV!E5/RV!D5)/15-LN(MH!E5/MH!D5)/15)*100</f>
        <v>4.671867425761242</v>
      </c>
      <c r="E5" s="4">
        <f>(0.5*('C'!D5+'C'!E5)*(LN(KT!E5/KT!D5)/15-LN(MH!E5/MH!D5)/15))*100</f>
        <v>1.7128462571186558</v>
      </c>
      <c r="F5" s="4">
        <f>(0.5*('C'!H5+'C'!I5)*GR_QL!D5)*100</f>
        <v>9.1315494889419202E-2</v>
      </c>
      <c r="G5" s="4">
        <f t="shared" ref="G5:G50" si="0">D5-E5-F5</f>
        <v>2.867705673753167</v>
      </c>
      <c r="H5" s="21">
        <f>LN(RV!D5/MH!D5)</f>
        <v>-0.2278160233561107</v>
      </c>
      <c r="I5" s="36">
        <f>(LN(RV!F5/RV!E5)/20-LN(MH!F5/MH!E5)/20)*100</f>
        <v>2.9015924288406829</v>
      </c>
      <c r="J5" s="36">
        <f>(0.5*('C'!E5+'C'!F5)*(LN(KT!F5/KT!E5)/20-LN(MH!F5/MH!E5)/20))*100</f>
        <v>2.010247651809919</v>
      </c>
      <c r="K5" s="36">
        <f>(0.5*('C'!I5+'C'!J5)*GR_QL!E5)*100</f>
        <v>0.87284651653218459</v>
      </c>
      <c r="L5" s="36">
        <f t="shared" ref="L5:L50" si="1">I5-J5-K5</f>
        <v>1.8498260498579278E-2</v>
      </c>
      <c r="M5" s="36">
        <f>LN(RV!E5/MH!E5)</f>
        <v>0.47296409050807564</v>
      </c>
      <c r="N5" s="20">
        <f>(LN(RV!G5/RV!F5)/18-LN(MH!G5/MH!F5)/18)*100</f>
        <v>1.7620899166679798</v>
      </c>
      <c r="O5" s="4">
        <f>(0.5*('C'!F5+'C'!G5)*(LN(KT!G5/KT!F5)/18-LN(MH!G5/MH!F5)/18))*100</f>
        <v>1.1142322965558651</v>
      </c>
      <c r="P5" s="4">
        <f>(0.5*('C'!J5+'C'!K5)*GR_QL!F5)*100</f>
        <v>0.9759385773801621</v>
      </c>
      <c r="Q5" s="4">
        <f t="shared" ref="Q5:Q51" si="2">N5-O5-P5</f>
        <v>-0.32808095726804742</v>
      </c>
      <c r="R5" s="21">
        <f>LN(RV!F5/MH!F5)</f>
        <v>1.0532825762762124</v>
      </c>
      <c r="S5" s="20">
        <f>(LN(RV!G5/RV!E5)/38-LN(MH!G5/MH!E5)/38)*100</f>
        <v>2.3618280809694032</v>
      </c>
      <c r="T5" s="4">
        <f>(0.5*('C'!E5+'C'!G5)*(LN(KT!G5/KT!E5)/38-LN(MH!G5/MH!E5)/38))*100</f>
        <v>1.6838875325013123</v>
      </c>
      <c r="U5" s="4">
        <f>(0.5*('C'!I5+'C'!K5)*GR_QL!G5)*100</f>
        <v>0.79330798886841547</v>
      </c>
      <c r="V5" s="4">
        <f t="shared" ref="V5:V50" si="3">S5-T5-U5</f>
        <v>-0.11536744040032454</v>
      </c>
      <c r="W5" s="21">
        <f>M5</f>
        <v>0.47296409050807564</v>
      </c>
      <c r="X5" s="36">
        <f>(LN(RV!G5/RV!D5)/53-LN(MH!G5/MH!D5)/53)*100</f>
        <v>3.0156128011935084</v>
      </c>
      <c r="Y5" s="36">
        <f>(0.5*('C'!D5+'C'!G5)*(LN(KT!G5/KT!D5)/53-LN(MH!G5/MH!D5)/53))*100</f>
        <v>1.5594307126785723</v>
      </c>
      <c r="Z5" s="36">
        <f>(0.5*('C'!H5+'C'!K5)*GR_QL!H5)*100</f>
        <v>0.41648168844264133</v>
      </c>
      <c r="AA5" s="36">
        <f t="shared" ref="AA5:AA50" si="4">X5-Y5-Z5</f>
        <v>1.0397004000722947</v>
      </c>
      <c r="AB5" s="36">
        <f t="shared" ref="AB5:AB50" si="5">H5</f>
        <v>-0.2278160233561107</v>
      </c>
    </row>
    <row r="6" spans="2:28">
      <c r="B6" s="3">
        <v>2</v>
      </c>
      <c r="C6" s="3" t="s">
        <v>31</v>
      </c>
      <c r="D6" s="20">
        <f>(LN(RV!E6/RV!D6)/15-LN(MH!E6/MH!D6)/15)*100</f>
        <v>7.7245046845104675</v>
      </c>
      <c r="E6" s="4">
        <f>(0.5*('C'!D6+'C'!E6)*(LN(KT!E6/KT!D6)/15-LN(MH!E6/MH!D6)/15))*100</f>
        <v>2.101978982398041</v>
      </c>
      <c r="F6" s="4">
        <f>(0.5*('C'!H6+'C'!I6)*GR_QL!D6)*100</f>
        <v>0.51576073462172944</v>
      </c>
      <c r="G6" s="4">
        <f t="shared" si="0"/>
        <v>5.1067649674906974</v>
      </c>
      <c r="H6" s="21">
        <f>LN(RV!D6/MH!D6)</f>
        <v>-0.90992764926931347</v>
      </c>
      <c r="I6" s="36">
        <f>(LN(RV!F6/RV!E6)/20-LN(MH!F6/MH!E6)/20)*100</f>
        <v>3.1325299871517895</v>
      </c>
      <c r="J6" s="36">
        <f>(0.5*('C'!E6+'C'!F6)*(LN(KT!F6/KT!E6)/20-LN(MH!F6/MH!E6)/20))*100</f>
        <v>2.296339773012209</v>
      </c>
      <c r="K6" s="36">
        <f>(0.5*('C'!I6+'C'!J6)*GR_QL!E6)*100</f>
        <v>0.6843729108851675</v>
      </c>
      <c r="L6" s="36">
        <f t="shared" si="1"/>
        <v>0.15181730325441301</v>
      </c>
      <c r="M6" s="36">
        <f>LN(RV!E6/MH!E6)</f>
        <v>0.24874805340725684</v>
      </c>
      <c r="N6" s="20">
        <f>(LN(RV!G6/RV!F6)/18-LN(MH!G6/MH!F6)/18)*100</f>
        <v>2.1151390007449429</v>
      </c>
      <c r="O6" s="4">
        <f>(0.5*('C'!F6+'C'!G6)*(LN(KT!G6/KT!F6)/18-LN(MH!G6/MH!F6)/18))*100</f>
        <v>1.5769855568372331</v>
      </c>
      <c r="P6" s="4">
        <f>(0.5*('C'!J6+'C'!K6)*GR_QL!F6)*100</f>
        <v>0.5306503539373012</v>
      </c>
      <c r="Q6" s="4">
        <f t="shared" si="2"/>
        <v>7.5030899704086051E-3</v>
      </c>
      <c r="R6" s="21">
        <f>LN(RV!F6/MH!F6)</f>
        <v>0.87525405083761465</v>
      </c>
      <c r="S6" s="20">
        <f>(LN(RV!G6/RV!E6)/38-LN(MH!G6/MH!E6)/38)*100</f>
        <v>2.6506079409590724</v>
      </c>
      <c r="T6" s="4">
        <f>(0.5*('C'!E6+'C'!G6)*(LN(KT!G6/KT!E6)/38-LN(MH!G6/MH!E6)/38))*100</f>
        <v>2.0402424481252233</v>
      </c>
      <c r="U6" s="4">
        <f>(0.5*('C'!I6+'C'!K6)*GR_QL!G6)*100</f>
        <v>0.41160543249114279</v>
      </c>
      <c r="V6" s="4">
        <f t="shared" si="3"/>
        <v>0.19876006034270632</v>
      </c>
      <c r="W6" s="21">
        <f t="shared" ref="W6:W50" si="6">M6</f>
        <v>0.24874805340725684</v>
      </c>
      <c r="X6" s="36">
        <f>(LN(RV!G6/RV!D6)/53-LN(MH!G6/MH!D6)/53)*100</f>
        <v>4.0866164532849396</v>
      </c>
      <c r="Y6" s="36">
        <f>(0.5*('C'!D6+'C'!G6)*(LN(KT!G6/KT!D6)/53-LN(MH!G6/MH!D6)/53))*100</f>
        <v>2.0026114112039672</v>
      </c>
      <c r="Z6" s="36">
        <f>(0.5*('C'!H6+'C'!K6)*GR_QL!H6)*100</f>
        <v>0.20109519001214998</v>
      </c>
      <c r="AA6" s="36">
        <f t="shared" si="4"/>
        <v>1.8829098520688223</v>
      </c>
      <c r="AB6" s="36">
        <f t="shared" si="5"/>
        <v>-0.90992764926931347</v>
      </c>
    </row>
    <row r="7" spans="2:28">
      <c r="B7" s="3">
        <v>3</v>
      </c>
      <c r="C7" s="3" t="s">
        <v>32</v>
      </c>
      <c r="D7" s="20">
        <f>(LN(RV!E7/RV!D7)/15-LN(MH!E7/MH!D7)/15)*100</f>
        <v>8.0230837136484983</v>
      </c>
      <c r="E7" s="4">
        <f>(0.5*('C'!D7+'C'!E7)*(LN(KT!E7/KT!D7)/15-LN(MH!E7/MH!D7)/15))*100</f>
        <v>2.4438073069585595</v>
      </c>
      <c r="F7" s="4">
        <f>(0.5*('C'!H7+'C'!I7)*GR_QL!D7)*100</f>
        <v>0.35106787141323648</v>
      </c>
      <c r="G7" s="4">
        <f t="shared" si="0"/>
        <v>5.2282085352767025</v>
      </c>
      <c r="H7" s="21">
        <f>LN(RV!D7/MH!D7)</f>
        <v>-1.0336918657340191</v>
      </c>
      <c r="I7" s="36">
        <f>(LN(RV!F7/RV!E7)/20-LN(MH!F7/MH!E7)/20)*100</f>
        <v>3.2884305555372424</v>
      </c>
      <c r="J7" s="36">
        <f>(0.5*('C'!E7+'C'!F7)*(LN(KT!F7/KT!E7)/20-LN(MH!F7/MH!E7)/20))*100</f>
        <v>2.057293630293608</v>
      </c>
      <c r="K7" s="36">
        <f>(0.5*('C'!I7+'C'!J7)*GR_QL!E7)*100</f>
        <v>0.61590251540685936</v>
      </c>
      <c r="L7" s="36">
        <f t="shared" si="1"/>
        <v>0.61523440983677502</v>
      </c>
      <c r="M7" s="36">
        <f>LN(RV!E7/MH!E7)</f>
        <v>0.16977069131325581</v>
      </c>
      <c r="N7" s="20">
        <f>(LN(RV!G7/RV!F7)/18-LN(MH!G7/MH!F7)/18)*100</f>
        <v>2.5742760215815244</v>
      </c>
      <c r="O7" s="4">
        <f>(0.5*('C'!F7+'C'!G7)*(LN(KT!G7/KT!F7)/18-LN(MH!G7/MH!F7)/18))*100</f>
        <v>1.3263643832650467</v>
      </c>
      <c r="P7" s="4">
        <f>(0.5*('C'!J7+'C'!K7)*GR_QL!F7)*100</f>
        <v>0.83237019861085026</v>
      </c>
      <c r="Q7" s="4">
        <f t="shared" si="2"/>
        <v>0.4155414397056274</v>
      </c>
      <c r="R7" s="21">
        <f>LN(RV!F7/MH!F7)</f>
        <v>0.82745680242070452</v>
      </c>
      <c r="S7" s="20">
        <f>(LN(RV!G7/RV!E7)/38-LN(MH!G7/MH!E7)/38)*100</f>
        <v>2.9501468289266395</v>
      </c>
      <c r="T7" s="4">
        <f>(0.5*('C'!E7+'C'!G7)*(LN(KT!G7/KT!E7)/38-LN(MH!G7/MH!E7)/38))*100</f>
        <v>1.8036225884320294</v>
      </c>
      <c r="U7" s="4">
        <f>(0.5*('C'!I7+'C'!K7)*GR_QL!G7)*100</f>
        <v>0.51787468821004001</v>
      </c>
      <c r="V7" s="4">
        <f t="shared" si="3"/>
        <v>0.62864955228457009</v>
      </c>
      <c r="W7" s="21">
        <f t="shared" si="6"/>
        <v>0.16977069131325581</v>
      </c>
      <c r="X7" s="36">
        <f>(LN(RV!G7/RV!D7)/53-LN(MH!G7/MH!D7)/53)*100</f>
        <v>4.385883683093204</v>
      </c>
      <c r="Y7" s="36">
        <f>(0.5*('C'!D7+'C'!G7)*(LN(KT!G7/KT!D7)/53-LN(MH!G7/MH!D7)/53))*100</f>
        <v>1.8921975397300592</v>
      </c>
      <c r="Z7" s="36">
        <f>(0.5*('C'!H7+'C'!K7)*GR_QL!H7)*100</f>
        <v>0.236772605764691</v>
      </c>
      <c r="AA7" s="36">
        <f t="shared" si="4"/>
        <v>2.2569135375984537</v>
      </c>
      <c r="AB7" s="36">
        <f t="shared" si="5"/>
        <v>-1.0336918657340191</v>
      </c>
    </row>
    <row r="8" spans="2:28">
      <c r="B8" s="3">
        <v>4</v>
      </c>
      <c r="C8" s="3" t="s">
        <v>33</v>
      </c>
      <c r="D8" s="20">
        <f>(LN(RV!E8/RV!D8)/15-LN(MH!E8/MH!D8)/15)*100</f>
        <v>6.6049053674160474</v>
      </c>
      <c r="E8" s="4">
        <f>(0.5*('C'!D8+'C'!E8)*(LN(KT!E8/KT!D8)/15-LN(MH!E8/MH!D8)/15))*100</f>
        <v>1.8120276797743817</v>
      </c>
      <c r="F8" s="4">
        <f>(0.5*('C'!H8+'C'!I8)*GR_QL!D8)*100</f>
        <v>0.40847831898005171</v>
      </c>
      <c r="G8" s="4">
        <f t="shared" si="0"/>
        <v>4.3843993686616134</v>
      </c>
      <c r="H8" s="21">
        <f>LN(RV!D8/MH!D8)</f>
        <v>-0.62476448749027036</v>
      </c>
      <c r="I8" s="36">
        <f>(LN(RV!F8/RV!E8)/20-LN(MH!F8/MH!E8)/20)*100</f>
        <v>3.2888767466727322</v>
      </c>
      <c r="J8" s="36">
        <f>(0.5*('C'!E8+'C'!F8)*(LN(KT!F8/KT!E8)/20-LN(MH!F8/MH!E8)/20))*100</f>
        <v>2.3621236715171809</v>
      </c>
      <c r="K8" s="36">
        <f>(0.5*('C'!I8+'C'!J8)*GR_QL!E8)*100</f>
        <v>0.75510527315852694</v>
      </c>
      <c r="L8" s="36">
        <f t="shared" si="1"/>
        <v>0.17164780199702434</v>
      </c>
      <c r="M8" s="36">
        <f>LN(RV!E8/MH!E8)</f>
        <v>0.36597131762213692</v>
      </c>
      <c r="N8" s="20">
        <f>(LN(RV!G8/RV!F8)/18-LN(MH!G8/MH!F8)/18)*100</f>
        <v>1.820580247347793</v>
      </c>
      <c r="O8" s="4">
        <f>(0.5*('C'!F8+'C'!G8)*(LN(KT!G8/KT!F8)/18-LN(MH!G8/MH!F8)/18))*100</f>
        <v>0.89473574456235139</v>
      </c>
      <c r="P8" s="4">
        <f>(0.5*('C'!J8+'C'!K8)*GR_QL!F8)*100</f>
        <v>0.62767509049588477</v>
      </c>
      <c r="Q8" s="4">
        <f t="shared" si="2"/>
        <v>0.29816941228955685</v>
      </c>
      <c r="R8" s="21">
        <f>LN(RV!F8/MH!F8)</f>
        <v>1.023746666956683</v>
      </c>
      <c r="S8" s="20">
        <f>(LN(RV!G8/RV!E8)/38-LN(MH!G8/MH!E8)/38)*100</f>
        <v>2.5933678785714451</v>
      </c>
      <c r="T8" s="4">
        <f>(0.5*('C'!E8+'C'!G8)*(LN(KT!G8/KT!E8)/38-LN(MH!G8/MH!E8)/38))*100</f>
        <v>1.6924876231584371</v>
      </c>
      <c r="U8" s="4">
        <f>(0.5*('C'!I8+'C'!K8)*GR_QL!G8)*100</f>
        <v>0.54059564056059828</v>
      </c>
      <c r="V8" s="4">
        <f t="shared" si="3"/>
        <v>0.3602846148524097</v>
      </c>
      <c r="W8" s="21">
        <f t="shared" si="6"/>
        <v>0.36597131762213692</v>
      </c>
      <c r="X8" s="36">
        <f>(LN(RV!G8/RV!D8)/53-LN(MH!G8/MH!D8)/53)*100</f>
        <v>3.72870867730105</v>
      </c>
      <c r="Y8" s="36">
        <f>(0.5*('C'!D8+'C'!G8)*(LN(KT!G8/KT!D8)/53-LN(MH!G8/MH!D8)/53))*100</f>
        <v>1.6911758797306109</v>
      </c>
      <c r="Z8" s="36">
        <f>(0.5*('C'!H8+'C'!K8)*GR_QL!H8)*100</f>
        <v>0.21224298448702258</v>
      </c>
      <c r="AA8" s="36">
        <f t="shared" si="4"/>
        <v>1.8252898130834165</v>
      </c>
      <c r="AB8" s="36">
        <f t="shared" si="5"/>
        <v>-0.62476448749027036</v>
      </c>
    </row>
    <row r="9" spans="2:28">
      <c r="B9" s="3">
        <v>5</v>
      </c>
      <c r="C9" s="3" t="s">
        <v>34</v>
      </c>
      <c r="D9" s="20">
        <f>(LN(RV!E9/RV!D9)/15-LN(MH!E9/MH!D9)/15)*100</f>
        <v>6.2157501133697179</v>
      </c>
      <c r="E9" s="4">
        <f>(0.5*('C'!D9+'C'!E9)*(LN(KT!E9/KT!D9)/15-LN(MH!E9/MH!D9)/15))*100</f>
        <v>2.2979172008169759</v>
      </c>
      <c r="F9" s="4">
        <f>(0.5*('C'!H9+'C'!I9)*GR_QL!D9)*100</f>
        <v>0.26151305825151433</v>
      </c>
      <c r="G9" s="4">
        <f t="shared" si="0"/>
        <v>3.6563198543012279</v>
      </c>
      <c r="H9" s="21">
        <f>LN(RV!D9/MH!D9)</f>
        <v>-0.66647678188443948</v>
      </c>
      <c r="I9" s="36">
        <f>(LN(RV!F9/RV!E9)/20-LN(MH!F9/MH!E9)/20)*100</f>
        <v>3.0681163478289668</v>
      </c>
      <c r="J9" s="36">
        <f>(0.5*('C'!E9+'C'!F9)*(LN(KT!F9/KT!E9)/20-LN(MH!F9/MH!E9)/20))*100</f>
        <v>2.2403745864557196</v>
      </c>
      <c r="K9" s="36">
        <f>(0.5*('C'!I9+'C'!J9)*GR_QL!E9)*100</f>
        <v>0.69056478132980526</v>
      </c>
      <c r="L9" s="36">
        <f t="shared" si="1"/>
        <v>0.13717698004344192</v>
      </c>
      <c r="M9" s="36">
        <f>LN(RV!E9/MH!E9)</f>
        <v>0.26588573512101821</v>
      </c>
      <c r="N9" s="20">
        <f>(LN(RV!G9/RV!F9)/18-LN(MH!G9/MH!F9)/18)*100</f>
        <v>3.1292197770284247</v>
      </c>
      <c r="O9" s="4">
        <f>(0.5*('C'!F9+'C'!G9)*(LN(KT!G9/KT!F9)/18-LN(MH!G9/MH!F9)/18))*100</f>
        <v>1.4211821425554811</v>
      </c>
      <c r="P9" s="4">
        <f>(0.5*('C'!J9+'C'!K9)*GR_QL!F9)*100</f>
        <v>0.6952897199679402</v>
      </c>
      <c r="Q9" s="4">
        <f t="shared" si="2"/>
        <v>1.0127479145050033</v>
      </c>
      <c r="R9" s="21">
        <f>LN(RV!F9/MH!F9)</f>
        <v>0.8795090046868117</v>
      </c>
      <c r="S9" s="20">
        <f>(LN(RV!G9/RV!E9)/38-LN(MH!G9/MH!E9)/38)*100</f>
        <v>3.097060077449763</v>
      </c>
      <c r="T9" s="4">
        <f>(0.5*('C'!E9+'C'!G9)*(LN(KT!G9/KT!E9)/38-LN(MH!G9/MH!E9)/38))*100</f>
        <v>2.0008558604760096</v>
      </c>
      <c r="U9" s="4">
        <f>(0.5*('C'!I9+'C'!K9)*GR_QL!G9)*100</f>
        <v>0.48829521019763078</v>
      </c>
      <c r="V9" s="4">
        <f t="shared" si="3"/>
        <v>0.60790900677612258</v>
      </c>
      <c r="W9" s="21">
        <f t="shared" si="6"/>
        <v>0.26588573512101821</v>
      </c>
      <c r="X9" s="36">
        <f>(LN(RV!G9/RV!D9)/53-LN(MH!G9/MH!D9)/53)*100</f>
        <v>3.9797082008233358</v>
      </c>
      <c r="Y9" s="36">
        <f>(0.5*('C'!D9+'C'!G9)*(LN(KT!G9/KT!D9)/53-LN(MH!G9/MH!D9)/53))*100</f>
        <v>1.9042990011085164</v>
      </c>
      <c r="Z9" s="36">
        <f>(0.5*('C'!H9+'C'!K9)*GR_QL!H9)*100</f>
        <v>0.15914540958591508</v>
      </c>
      <c r="AA9" s="36">
        <f t="shared" si="4"/>
        <v>1.9162637901289044</v>
      </c>
      <c r="AB9" s="36">
        <f t="shared" si="5"/>
        <v>-0.66647678188443948</v>
      </c>
    </row>
    <row r="10" spans="2:28">
      <c r="B10" s="3">
        <v>6</v>
      </c>
      <c r="C10" s="3" t="s">
        <v>35</v>
      </c>
      <c r="D10" s="20">
        <f>(LN(RV!E10/RV!D10)/15-LN(MH!E10/MH!D10)/15)*100</f>
        <v>7.0055113511153815</v>
      </c>
      <c r="E10" s="4">
        <f>(0.5*('C'!D10+'C'!E10)*(LN(KT!E10/KT!D10)/15-LN(MH!E10/MH!D10)/15))*100</f>
        <v>2.1634832680102445</v>
      </c>
      <c r="F10" s="4">
        <f>(0.5*('C'!H10+'C'!I10)*GR_QL!D10)*100</f>
        <v>0.43283931270202541</v>
      </c>
      <c r="G10" s="4">
        <f t="shared" si="0"/>
        <v>4.4091887704031114</v>
      </c>
      <c r="H10" s="21">
        <f>LN(RV!D10/MH!D10)</f>
        <v>-0.85213207831424709</v>
      </c>
      <c r="I10" s="36">
        <f>(LN(RV!F10/RV!E10)/20-LN(MH!F10/MH!E10)/20)*100</f>
        <v>3.1923742916894162</v>
      </c>
      <c r="J10" s="36">
        <f>(0.5*('C'!E10+'C'!F10)*(LN(KT!F10/KT!E10)/20-LN(MH!F10/MH!E10)/20))*100</f>
        <v>2.0884602314177463</v>
      </c>
      <c r="K10" s="36">
        <f>(0.5*('C'!I10+'C'!J10)*GR_QL!E10)*100</f>
        <v>0.5038522376788509</v>
      </c>
      <c r="L10" s="36">
        <f t="shared" si="1"/>
        <v>0.60006182259281904</v>
      </c>
      <c r="M10" s="36">
        <f>LN(RV!E10/MH!E10)</f>
        <v>0.1986946243530601</v>
      </c>
      <c r="N10" s="20">
        <f>(LN(RV!G10/RV!F10)/18-LN(MH!G10/MH!F10)/18)*100</f>
        <v>3.1508711810015519</v>
      </c>
      <c r="O10" s="4">
        <f>(0.5*('C'!F10+'C'!G10)*(LN(KT!G10/KT!F10)/18-LN(MH!G10/MH!F10)/18))*100</f>
        <v>1.1844710643973957</v>
      </c>
      <c r="P10" s="4">
        <f>(0.5*('C'!J10+'C'!K10)*GR_QL!F10)*100</f>
        <v>0.85090554683973207</v>
      </c>
      <c r="Q10" s="4">
        <f t="shared" si="2"/>
        <v>1.1154945697644241</v>
      </c>
      <c r="R10" s="21">
        <f>LN(RV!F10/MH!F10)</f>
        <v>0.83716948269094327</v>
      </c>
      <c r="S10" s="20">
        <f>(LN(RV!G10/RV!E10)/38-LN(MH!G10/MH!E10)/38)*100</f>
        <v>3.1727149234688485</v>
      </c>
      <c r="T10" s="4">
        <f>(0.5*('C'!E10+'C'!G10)*(LN(KT!G10/KT!E10)/38-LN(MH!G10/MH!E10)/38))*100</f>
        <v>1.7130465299142761</v>
      </c>
      <c r="U10" s="4">
        <f>(0.5*('C'!I10+'C'!K10)*GR_QL!G10)*100</f>
        <v>0.46367354747223327</v>
      </c>
      <c r="V10" s="4">
        <f t="shared" si="3"/>
        <v>0.99599484608233912</v>
      </c>
      <c r="W10" s="21">
        <f t="shared" si="6"/>
        <v>0.1986946243530601</v>
      </c>
      <c r="X10" s="36">
        <f>(LN(RV!G10/RV!D10)/53-LN(MH!G10/MH!D10)/53)*100</f>
        <v>4.2574686294065467</v>
      </c>
      <c r="Y10" s="36">
        <f>(0.5*('C'!D10+'C'!G10)*(LN(KT!G10/KT!D10)/53-LN(MH!G10/MH!D10)/53))*100</f>
        <v>1.7902734782173562</v>
      </c>
      <c r="Z10" s="36">
        <f>(0.5*('C'!H10+'C'!K10)*GR_QL!H10)*100</f>
        <v>0.21821433965626599</v>
      </c>
      <c r="AA10" s="36">
        <f t="shared" si="4"/>
        <v>2.2489808115329244</v>
      </c>
      <c r="AB10" s="36">
        <f t="shared" si="5"/>
        <v>-0.85213207831424709</v>
      </c>
    </row>
    <row r="11" spans="2:28">
      <c r="B11" s="3">
        <v>7</v>
      </c>
      <c r="C11" s="3" t="s">
        <v>36</v>
      </c>
      <c r="D11" s="20">
        <f>(LN(RV!E11/RV!D11)/15-LN(MH!E11/MH!D11)/15)*100</f>
        <v>6.4722002056958789</v>
      </c>
      <c r="E11" s="4">
        <f>(0.5*('C'!D11+'C'!E11)*(LN(KT!E11/KT!D11)/15-LN(MH!E11/MH!D11)/15))*100</f>
        <v>2.7296269556861033</v>
      </c>
      <c r="F11" s="4">
        <f>(0.5*('C'!H11+'C'!I11)*GR_QL!D11)*100</f>
        <v>0.37105358313942927</v>
      </c>
      <c r="G11" s="4">
        <f t="shared" si="0"/>
        <v>3.3715196668703467</v>
      </c>
      <c r="H11" s="21">
        <f>LN(RV!D11/MH!D11)</f>
        <v>-0.72975039723101842</v>
      </c>
      <c r="I11" s="36">
        <f>(LN(RV!F11/RV!E11)/20-LN(MH!F11/MH!E11)/20)*100</f>
        <v>3.8084700450924296</v>
      </c>
      <c r="J11" s="36">
        <f>(0.5*('C'!E11+'C'!F11)*(LN(KT!F11/KT!E11)/20-LN(MH!F11/MH!E11)/20))*100</f>
        <v>2.3720210522910525</v>
      </c>
      <c r="K11" s="36">
        <f>(0.5*('C'!I11+'C'!J11)*GR_QL!E11)*100</f>
        <v>0.64733917464278334</v>
      </c>
      <c r="L11" s="36">
        <f t="shared" si="1"/>
        <v>0.78910981815859371</v>
      </c>
      <c r="M11" s="36">
        <f>LN(RV!E11/MH!E11)</f>
        <v>0.24107963362336335</v>
      </c>
      <c r="N11" s="20">
        <f>(LN(RV!G11/RV!F11)/18-LN(MH!G11/MH!F11)/18)*100</f>
        <v>3.040557537973581</v>
      </c>
      <c r="O11" s="4">
        <f>(0.5*('C'!F11+'C'!G11)*(LN(KT!G11/KT!F11)/18-LN(MH!G11/MH!F11)/18))*100</f>
        <v>0.96734471084895268</v>
      </c>
      <c r="P11" s="4">
        <f>(0.5*('C'!J11+'C'!K11)*GR_QL!F11)*100</f>
        <v>0.73986018285581723</v>
      </c>
      <c r="Q11" s="4">
        <f t="shared" si="2"/>
        <v>1.3333526442688108</v>
      </c>
      <c r="R11" s="21">
        <f>LN(RV!F11/MH!F11)</f>
        <v>1.0027736426418492</v>
      </c>
      <c r="S11" s="20">
        <f>(LN(RV!G11/RV!E11)/38-LN(MH!G11/MH!E11)/38)*100</f>
        <v>3.4447220154045541</v>
      </c>
      <c r="T11" s="4">
        <f>(0.5*('C'!E11+'C'!G11)*(LN(KT!G11/KT!E11)/38-LN(MH!G11/MH!E11)/38))*100</f>
        <v>1.7084290505346238</v>
      </c>
      <c r="U11" s="4">
        <f>(0.5*('C'!I11+'C'!K11)*GR_QL!G11)*100</f>
        <v>0.49996590216772147</v>
      </c>
      <c r="V11" s="4">
        <f t="shared" si="3"/>
        <v>1.2363270627022089</v>
      </c>
      <c r="W11" s="21">
        <f t="shared" si="6"/>
        <v>0.24107963362336335</v>
      </c>
      <c r="X11" s="36">
        <f>(LN(RV!G11/RV!D11)/53-LN(MH!G11/MH!D11)/53)*100</f>
        <v>4.3015554654870041</v>
      </c>
      <c r="Y11" s="36">
        <f>(0.5*('C'!D11+'C'!G11)*(LN(KT!G11/KT!D11)/53-LN(MH!G11/MH!D11)/53))*100</f>
        <v>1.8205919739028988</v>
      </c>
      <c r="Z11" s="36">
        <f>(0.5*('C'!H11+'C'!K11)*GR_QL!H11)*100</f>
        <v>0.27216528614356639</v>
      </c>
      <c r="AA11" s="36">
        <f t="shared" si="4"/>
        <v>2.2087982054405386</v>
      </c>
      <c r="AB11" s="36">
        <f t="shared" si="5"/>
        <v>-0.72975039723101842</v>
      </c>
    </row>
    <row r="12" spans="2:28">
      <c r="B12" s="3">
        <v>8</v>
      </c>
      <c r="C12" s="3" t="s">
        <v>37</v>
      </c>
      <c r="D12" s="20">
        <f>(LN(RV!E12/RV!D12)/15-LN(MH!E12/MH!D12)/15)*100</f>
        <v>8.4313281712294597</v>
      </c>
      <c r="E12" s="4">
        <f>(0.5*('C'!D12+'C'!E12)*(LN(KT!E12/KT!D12)/15-LN(MH!E12/MH!D12)/15))*100</f>
        <v>3.0714128513453778</v>
      </c>
      <c r="F12" s="4">
        <f>(0.5*('C'!H12+'C'!I12)*GR_QL!D12)*100</f>
        <v>0.25481671637037817</v>
      </c>
      <c r="G12" s="4">
        <f t="shared" si="0"/>
        <v>5.1050986035137038</v>
      </c>
      <c r="H12" s="21">
        <f>LN(RV!D12/MH!D12)</f>
        <v>-0.91951227972464789</v>
      </c>
      <c r="I12" s="36">
        <f>(LN(RV!F12/RV!E12)/20-LN(MH!F12/MH!E12)/20)*100</f>
        <v>4.1050567166816236</v>
      </c>
      <c r="J12" s="36">
        <f>(0.5*('C'!E12+'C'!F12)*(LN(KT!F12/KT!E12)/20-LN(MH!F12/MH!E12)/20))*100</f>
        <v>2.3956272570532513</v>
      </c>
      <c r="K12" s="36">
        <f>(0.5*('C'!I12+'C'!J12)*GR_QL!E12)*100</f>
        <v>0.81520560498087058</v>
      </c>
      <c r="L12" s="36">
        <f t="shared" si="1"/>
        <v>0.89422385464750176</v>
      </c>
      <c r="M12" s="36">
        <f>LN(RV!E12/MH!E12)</f>
        <v>0.34518694595977106</v>
      </c>
      <c r="N12" s="20">
        <f>(LN(RV!G12/RV!F12)/18-LN(MH!G12/MH!F12)/18)*100</f>
        <v>2.2907937179823108</v>
      </c>
      <c r="O12" s="4">
        <f>(0.5*('C'!F12+'C'!G12)*(LN(KT!G12/KT!F12)/18-LN(MH!G12/MH!F12)/18))*100</f>
        <v>1.1100375403290956</v>
      </c>
      <c r="P12" s="4">
        <f>(0.5*('C'!J12+'C'!K12)*GR_QL!F12)*100</f>
        <v>0.89696557812408373</v>
      </c>
      <c r="Q12" s="4">
        <f t="shared" si="2"/>
        <v>0.28379059952913144</v>
      </c>
      <c r="R12" s="21">
        <f>LN(RV!F12/MH!F12)</f>
        <v>1.1661982892960958</v>
      </c>
      <c r="S12" s="20">
        <f>(LN(RV!G12/RV!E12)/38-LN(MH!G12/MH!E12)/38)*100</f>
        <v>3.2456689804556333</v>
      </c>
      <c r="T12" s="4">
        <f>(0.5*('C'!E12+'C'!G12)*(LN(KT!G12/KT!E12)/38-LN(MH!G12/MH!E12)/38))*100</f>
        <v>1.84085364387696</v>
      </c>
      <c r="U12" s="4">
        <f>(0.5*('C'!I12+'C'!K12)*GR_QL!G12)*100</f>
        <v>0.69314515671631804</v>
      </c>
      <c r="V12" s="4">
        <f t="shared" si="3"/>
        <v>0.71167017986235526</v>
      </c>
      <c r="W12" s="21">
        <f t="shared" si="6"/>
        <v>0.34518694595977106</v>
      </c>
      <c r="X12" s="36">
        <f>(LN(RV!G12/RV!D12)/53-LN(MH!G12/MH!D12)/53)*100</f>
        <v>4.7133083740708672</v>
      </c>
      <c r="Y12" s="36">
        <f>(0.5*('C'!D12+'C'!G12)*(LN(KT!G12/KT!D12)/53-LN(MH!G12/MH!D12)/53))*100</f>
        <v>2.089085425959111</v>
      </c>
      <c r="Z12" s="36">
        <f>(0.5*('C'!H12+'C'!K12)*GR_QL!H12)*100</f>
        <v>0.36938593677821252</v>
      </c>
      <c r="AA12" s="36">
        <f t="shared" si="4"/>
        <v>2.2548370113335436</v>
      </c>
      <c r="AB12" s="36">
        <f t="shared" si="5"/>
        <v>-0.91951227972464789</v>
      </c>
    </row>
    <row r="13" spans="2:28">
      <c r="B13" s="3">
        <v>9</v>
      </c>
      <c r="C13" s="3" t="s">
        <v>38</v>
      </c>
      <c r="D13" s="20">
        <f>(LN(RV!E13/RV!D13)/15-LN(MH!E13/MH!D13)/15)*100</f>
        <v>7.330657677835366</v>
      </c>
      <c r="E13" s="4">
        <f>(0.5*('C'!D13+'C'!E13)*(LN(KT!E13/KT!D13)/15-LN(MH!E13/MH!D13)/15))*100</f>
        <v>2.7731465948679217</v>
      </c>
      <c r="F13" s="4">
        <f>(0.5*('C'!H13+'C'!I13)*GR_QL!D13)*100</f>
        <v>0.36618784072291433</v>
      </c>
      <c r="G13" s="4">
        <f t="shared" si="0"/>
        <v>4.1913232422445299</v>
      </c>
      <c r="H13" s="21">
        <f>LN(RV!D13/MH!D13)</f>
        <v>-0.73808887342466034</v>
      </c>
      <c r="I13" s="36">
        <f>(LN(RV!F13/RV!E13)/20-LN(MH!F13/MH!E13)/20)*100</f>
        <v>3.9212036516086277</v>
      </c>
      <c r="J13" s="36">
        <f>(0.5*('C'!E13+'C'!F13)*(LN(KT!F13/KT!E13)/20-LN(MH!F13/MH!E13)/20))*100</f>
        <v>2.2501469581042777</v>
      </c>
      <c r="K13" s="36">
        <f>(0.5*('C'!I13+'C'!J13)*GR_QL!E13)*100</f>
        <v>0.71450445691022912</v>
      </c>
      <c r="L13" s="36">
        <f t="shared" si="1"/>
        <v>0.95655223659412092</v>
      </c>
      <c r="M13" s="36">
        <f>LN(RV!E13/MH!E13)</f>
        <v>0.36150977825064468</v>
      </c>
      <c r="N13" s="20">
        <f>(LN(RV!G13/RV!F13)/18-LN(MH!G13/MH!F13)/18)*100</f>
        <v>2.3350447847044693</v>
      </c>
      <c r="O13" s="4">
        <f>(0.5*('C'!F13+'C'!G13)*(LN(KT!G13/KT!F13)/18-LN(MH!G13/MH!F13)/18))*100</f>
        <v>0.89509854841071013</v>
      </c>
      <c r="P13" s="4">
        <f>(0.5*('C'!J13+'C'!K13)*GR_QL!F13)*100</f>
        <v>0.92610997525360217</v>
      </c>
      <c r="Q13" s="4">
        <f t="shared" si="2"/>
        <v>0.51383626104015701</v>
      </c>
      <c r="R13" s="21">
        <f>LN(RV!F13/MH!F13)</f>
        <v>1.14575050857237</v>
      </c>
      <c r="S13" s="20">
        <f>(LN(RV!G13/RV!E13)/38-LN(MH!G13/MH!E13)/38)*100</f>
        <v>3.1698652409698158</v>
      </c>
      <c r="T13" s="4">
        <f>(0.5*('C'!E13+'C'!G13)*(LN(KT!G13/KT!E13)/38-LN(MH!G13/MH!E13)/38))*100</f>
        <v>1.6050398340592222</v>
      </c>
      <c r="U13" s="4">
        <f>(0.5*('C'!I13+'C'!K13)*GR_QL!G13)*100</f>
        <v>0.66889320876571123</v>
      </c>
      <c r="V13" s="4">
        <f t="shared" si="3"/>
        <v>0.89593219814488234</v>
      </c>
      <c r="W13" s="21">
        <f t="shared" si="6"/>
        <v>0.36150977825064468</v>
      </c>
      <c r="X13" s="36">
        <f>(LN(RV!G13/RV!D13)/53-LN(MH!G13/MH!D13)/53)*100</f>
        <v>4.3474480061204437</v>
      </c>
      <c r="Y13" s="36">
        <f>(0.5*('C'!D13+'C'!G13)*(LN(KT!G13/KT!D13)/53-LN(MH!G13/MH!D13)/53))*100</f>
        <v>1.7266123186901443</v>
      </c>
      <c r="Z13" s="36">
        <f>(0.5*('C'!H13+'C'!K13)*GR_QL!H13)*100</f>
        <v>0.37300503635852661</v>
      </c>
      <c r="AA13" s="36">
        <f t="shared" si="4"/>
        <v>2.2478306510717729</v>
      </c>
      <c r="AB13" s="36">
        <f t="shared" si="5"/>
        <v>-0.73808887342466034</v>
      </c>
    </row>
    <row r="14" spans="2:28">
      <c r="B14" s="3">
        <v>10</v>
      </c>
      <c r="C14" s="3" t="s">
        <v>39</v>
      </c>
      <c r="D14" s="20">
        <f>(LN(RV!E14/RV!D14)/15-LN(MH!E14/MH!D14)/15)*100</f>
        <v>7.084769250365798</v>
      </c>
      <c r="E14" s="4">
        <f>(0.5*('C'!D14+'C'!E14)*(LN(KT!E14/KT!D14)/15-LN(MH!E14/MH!D14)/15))*100</f>
        <v>2.8410341224488955</v>
      </c>
      <c r="F14" s="4">
        <f>(0.5*('C'!H14+'C'!I14)*GR_QL!D14)*100</f>
        <v>0.3426449060877344</v>
      </c>
      <c r="G14" s="4">
        <f t="shared" si="0"/>
        <v>3.9010902218291683</v>
      </c>
      <c r="H14" s="21">
        <f>LN(RV!D14/MH!D14)</f>
        <v>-0.81533708841358565</v>
      </c>
      <c r="I14" s="36">
        <f>(LN(RV!F14/RV!E14)/20-LN(MH!F14/MH!E14)/20)*100</f>
        <v>4.0191811098669854</v>
      </c>
      <c r="J14" s="36">
        <f>(0.5*('C'!E14+'C'!F14)*(LN(KT!F14/KT!E14)/20-LN(MH!F14/MH!E14)/20))*100</f>
        <v>1.8159809427077938</v>
      </c>
      <c r="K14" s="36">
        <f>(0.5*('C'!I14+'C'!J14)*GR_QL!E14)*100</f>
        <v>0.79541497649150728</v>
      </c>
      <c r="L14" s="36">
        <f t="shared" si="1"/>
        <v>1.4077851906676844</v>
      </c>
      <c r="M14" s="36">
        <f>LN(RV!E14/MH!E14)</f>
        <v>0.24737829914128401</v>
      </c>
      <c r="N14" s="20">
        <f>(LN(RV!G14/RV!F14)/18-LN(MH!G14/MH!F14)/18)*100</f>
        <v>1.9798415357572527</v>
      </c>
      <c r="O14" s="4">
        <f>(0.5*('C'!F14+'C'!G14)*(LN(KT!G14/KT!F14)/18-LN(MH!G14/MH!F14)/18))*100</f>
        <v>1.0387421660537137</v>
      </c>
      <c r="P14" s="4">
        <f>(0.5*('C'!J14+'C'!K14)*GR_QL!F14)*100</f>
        <v>0.9952841511731052</v>
      </c>
      <c r="Q14" s="4">
        <f t="shared" si="2"/>
        <v>-5.4184781469566179E-2</v>
      </c>
      <c r="R14" s="21">
        <f>LN(RV!F14/MH!F14)</f>
        <v>1.0512145211146811</v>
      </c>
      <c r="S14" s="20">
        <f>(LN(RV!G14/RV!E14)/38-LN(MH!G14/MH!E14)/38)*100</f>
        <v>3.053178153709744</v>
      </c>
      <c r="T14" s="4">
        <f>(0.5*('C'!E14+'C'!G14)*(LN(KT!G14/KT!E14)/38-LN(MH!G14/MH!E14)/38))*100</f>
        <v>1.5075265604468635</v>
      </c>
      <c r="U14" s="4">
        <f>(0.5*('C'!I14+'C'!K14)*GR_QL!G14)*100</f>
        <v>0.75531803197614777</v>
      </c>
      <c r="V14" s="4">
        <f t="shared" si="3"/>
        <v>0.79033356128673271</v>
      </c>
      <c r="W14" s="21">
        <f t="shared" si="6"/>
        <v>0.24737829914128401</v>
      </c>
      <c r="X14" s="36">
        <f>(LN(RV!G14/RV!D14)/53-LN(MH!G14/MH!D14)/53)*100</f>
        <v>4.1941945018199469</v>
      </c>
      <c r="Y14" s="36">
        <f>(0.5*('C'!D14+'C'!G14)*(LN(KT!G14/KT!D14)/53-LN(MH!G14/MH!D14)/53))*100</f>
        <v>1.6822107690024148</v>
      </c>
      <c r="Z14" s="36">
        <f>(0.5*('C'!H14+'C'!K14)*GR_QL!H14)*100</f>
        <v>0.47872032890674632</v>
      </c>
      <c r="AA14" s="36">
        <f t="shared" si="4"/>
        <v>2.0332634039107855</v>
      </c>
      <c r="AB14" s="36">
        <f t="shared" si="5"/>
        <v>-0.81533708841358565</v>
      </c>
    </row>
    <row r="15" spans="2:28">
      <c r="B15" s="3">
        <v>11</v>
      </c>
      <c r="C15" s="3" t="s">
        <v>40</v>
      </c>
      <c r="D15" s="20">
        <f>(LN(RV!E15/RV!D15)/15-LN(MH!E15/MH!D15)/15)*100</f>
        <v>8.0132950895391133</v>
      </c>
      <c r="E15" s="4">
        <f>(0.5*('C'!D15+'C'!E15)*(LN(KT!E15/KT!D15)/15-LN(MH!E15/MH!D15)/15))*100</f>
        <v>2.441265257898952</v>
      </c>
      <c r="F15" s="4">
        <f>(0.5*('C'!H15+'C'!I15)*GR_QL!D15)*100</f>
        <v>-0.27716074505182497</v>
      </c>
      <c r="G15" s="4">
        <f t="shared" si="0"/>
        <v>5.8491905766919867</v>
      </c>
      <c r="H15" s="21">
        <f>LN(RV!D15/MH!D15)</f>
        <v>-0.7807272864312188</v>
      </c>
      <c r="I15" s="36">
        <f>(LN(RV!F15/RV!E15)/20-LN(MH!F15/MH!E15)/20)*100</f>
        <v>3.588689205318063</v>
      </c>
      <c r="J15" s="36">
        <f>(0.5*('C'!E15+'C'!F15)*(LN(KT!F15/KT!E15)/20-LN(MH!F15/MH!E15)/20))*100</f>
        <v>1.7608771458539989</v>
      </c>
      <c r="K15" s="36">
        <f>(0.5*('C'!I15+'C'!J15)*GR_QL!E15)*100</f>
        <v>1.0273856470910303</v>
      </c>
      <c r="L15" s="36">
        <f t="shared" si="1"/>
        <v>0.8004264123730338</v>
      </c>
      <c r="M15" s="36">
        <f>LN(RV!E15/MH!E15)</f>
        <v>0.42126697699964799</v>
      </c>
      <c r="N15" s="20">
        <f>(LN(RV!G15/RV!F15)/18-LN(MH!G15/MH!F15)/18)*100</f>
        <v>1.7020803560258657</v>
      </c>
      <c r="O15" s="4">
        <f>(0.5*('C'!F15+'C'!G15)*(LN(KT!G15/KT!F15)/18-LN(MH!G15/MH!F15)/18))*100</f>
        <v>0.9196331408322671</v>
      </c>
      <c r="P15" s="4">
        <f>(0.5*('C'!J15+'C'!K15)*GR_QL!F15)*100</f>
        <v>1.0552337994366165</v>
      </c>
      <c r="Q15" s="4">
        <f t="shared" si="2"/>
        <v>-0.27278658424301794</v>
      </c>
      <c r="R15" s="21">
        <f>LN(RV!F15/MH!F15)</f>
        <v>1.1390048180632606</v>
      </c>
      <c r="S15" s="20">
        <f>(LN(RV!G15/RV!E15)/38-LN(MH!G15/MH!E15)/38)*100</f>
        <v>2.6950323819691269</v>
      </c>
      <c r="T15" s="4">
        <f>(0.5*('C'!E15+'C'!G15)*(LN(KT!G15/KT!E15)/38-LN(MH!G15/MH!E15)/38))*100</f>
        <v>1.4473923935087889</v>
      </c>
      <c r="U15" s="4">
        <f>(0.5*('C'!I15+'C'!K15)*GR_QL!G15)*100</f>
        <v>0.94368571039794968</v>
      </c>
      <c r="V15" s="4">
        <f t="shared" si="3"/>
        <v>0.30395427806238828</v>
      </c>
      <c r="W15" s="21">
        <f t="shared" si="6"/>
        <v>0.42126697699964799</v>
      </c>
      <c r="X15" s="36">
        <f>(LN(RV!G15/RV!D15)/53-LN(MH!G15/MH!D15)/53)*100</f>
        <v>4.2002010727908212</v>
      </c>
      <c r="Y15" s="36">
        <f>(0.5*('C'!D15+'C'!G15)*(LN(KT!G15/KT!D15)/53-LN(MH!G15/MH!D15)/53))*100</f>
        <v>1.7226261917795811</v>
      </c>
      <c r="Z15" s="36">
        <f>(0.5*('C'!H15+'C'!K15)*GR_QL!H15)*100</f>
        <v>0.37767753401119142</v>
      </c>
      <c r="AA15" s="36">
        <f t="shared" si="4"/>
        <v>2.0998973470000486</v>
      </c>
      <c r="AB15" s="36">
        <f t="shared" si="5"/>
        <v>-0.7807272864312188</v>
      </c>
    </row>
    <row r="16" spans="2:28">
      <c r="B16" s="3">
        <v>12</v>
      </c>
      <c r="C16" s="3" t="s">
        <v>41</v>
      </c>
      <c r="D16" s="20">
        <f>(LN(RV!E16/RV!D16)/15-LN(MH!E16/MH!D16)/15)*100</f>
        <v>9.4317929706335057</v>
      </c>
      <c r="E16" s="4">
        <f>(0.5*('C'!D16+'C'!E16)*(LN(KT!E16/KT!D16)/15-LN(MH!E16/MH!D16)/15))*100</f>
        <v>3.7876220577334148</v>
      </c>
      <c r="F16" s="4">
        <f>(0.5*('C'!H16+'C'!I16)*GR_QL!D16)*100</f>
        <v>3.1063335034307665E-2</v>
      </c>
      <c r="G16" s="4">
        <f t="shared" si="0"/>
        <v>5.6131075778657831</v>
      </c>
      <c r="H16" s="21">
        <f>LN(RV!D16/MH!D16)</f>
        <v>-0.74978072713487143</v>
      </c>
      <c r="I16" s="36">
        <f>(LN(RV!F16/RV!E16)/20-LN(MH!F16/MH!E16)/20)*100</f>
        <v>3.0114199096882448</v>
      </c>
      <c r="J16" s="36">
        <f>(0.5*('C'!E16+'C'!F16)*(LN(KT!F16/KT!E16)/20-LN(MH!F16/MH!E16)/20))*100</f>
        <v>1.8287258448548716</v>
      </c>
      <c r="K16" s="36">
        <f>(0.5*('C'!I16+'C'!J16)*GR_QL!E16)*100</f>
        <v>0.7952340414217034</v>
      </c>
      <c r="L16" s="36">
        <f t="shared" si="1"/>
        <v>0.38746002341166985</v>
      </c>
      <c r="M16" s="36">
        <f>LN(RV!E16/MH!E16)</f>
        <v>0.66498821846015443</v>
      </c>
      <c r="N16" s="20">
        <f>(LN(RV!G16/RV!F16)/18-LN(MH!G16/MH!F16)/18)*100</f>
        <v>1.3080047657480205</v>
      </c>
      <c r="O16" s="4">
        <f>(0.5*('C'!F16+'C'!G16)*(LN(KT!G16/KT!F16)/18-LN(MH!G16/MH!F16)/18))*100</f>
        <v>0.96953389723438355</v>
      </c>
      <c r="P16" s="4">
        <f>(0.5*('C'!J16+'C'!K16)*GR_QL!F16)*100</f>
        <v>0.8539105048025164</v>
      </c>
      <c r="Q16" s="4">
        <f t="shared" si="2"/>
        <v>-0.51543963628887945</v>
      </c>
      <c r="R16" s="21">
        <f>LN(RV!F16/MH!F16)</f>
        <v>1.2672722003978034</v>
      </c>
      <c r="S16" s="20">
        <f>(LN(RV!G16/RV!E16)/38-LN(MH!G16/MH!E16)/38)*100</f>
        <v>2.2045390520323491</v>
      </c>
      <c r="T16" s="4">
        <f>(0.5*('C'!E16+'C'!G16)*(LN(KT!G16/KT!E16)/38-LN(MH!G16/MH!E16)/38))*100</f>
        <v>1.4970443225516776</v>
      </c>
      <c r="U16" s="4">
        <f>(0.5*('C'!I16+'C'!K16)*GR_QL!G16)*100</f>
        <v>0.71714278909800133</v>
      </c>
      <c r="V16" s="4">
        <f t="shared" si="3"/>
        <v>-9.6480596173298405E-3</v>
      </c>
      <c r="W16" s="21">
        <f t="shared" si="6"/>
        <v>0.66498821846015443</v>
      </c>
      <c r="X16" s="36">
        <f>(LN(RV!G16/RV!D16)/53-LN(MH!G16/MH!D16)/53)*100</f>
        <v>4.2499882742779596</v>
      </c>
      <c r="Y16" s="36">
        <f>(0.5*('C'!D16+'C'!G16)*(LN(KT!G16/KT!D16)/53-LN(MH!G16/MH!D16)/53))*100</f>
        <v>2.0602995243941371</v>
      </c>
      <c r="Z16" s="36">
        <f>(0.5*('C'!H16+'C'!K16)*GR_QL!H16)*100</f>
        <v>0.31805975089689176</v>
      </c>
      <c r="AA16" s="36">
        <f t="shared" si="4"/>
        <v>1.8716289989869308</v>
      </c>
      <c r="AB16" s="36">
        <f t="shared" si="5"/>
        <v>-0.74978072713487143</v>
      </c>
    </row>
    <row r="17" spans="2:28">
      <c r="B17" s="3">
        <v>13</v>
      </c>
      <c r="C17" s="3" t="s">
        <v>42</v>
      </c>
      <c r="D17" s="20">
        <f>(LN(RV!E17/RV!D17)/15-LN(MH!E17/MH!D17)/15)*100</f>
        <v>3.9931318635812776</v>
      </c>
      <c r="E17" s="4">
        <f>(0.5*('C'!D17+'C'!E17)*(LN(KT!E17/KT!D17)/15-LN(MH!E17/MH!D17)/15))*100</f>
        <v>1.6237280069009237</v>
      </c>
      <c r="F17" s="4">
        <f>(0.5*('C'!H17+'C'!I17)*GR_QL!D17)*100</f>
        <v>0.8102427956788808</v>
      </c>
      <c r="G17" s="4">
        <f t="shared" si="0"/>
        <v>1.5591610610014732</v>
      </c>
      <c r="H17" s="21">
        <f>LN(RV!D17/MH!D17)</f>
        <v>7.141699207584859E-2</v>
      </c>
      <c r="I17" s="36">
        <f>(LN(RV!F17/RV!E17)/20-LN(MH!F17/MH!E17)/20)*100</f>
        <v>3.7000715740956536</v>
      </c>
      <c r="J17" s="36">
        <f>(0.5*('C'!E17+'C'!F17)*(LN(KT!F17/KT!E17)/20-LN(MH!F17/MH!E17)/20))*100</f>
        <v>1.2770611263224056</v>
      </c>
      <c r="K17" s="36">
        <f>(0.5*('C'!I17+'C'!J17)*GR_QL!E17)*100</f>
        <v>0.890854073086084</v>
      </c>
      <c r="L17" s="36">
        <f t="shared" si="1"/>
        <v>1.532156374687164</v>
      </c>
      <c r="M17" s="36">
        <f>LN(RV!E17/MH!E17)</f>
        <v>0.67038677161304028</v>
      </c>
      <c r="N17" s="20">
        <f>(LN(RV!G17/RV!F17)/18-LN(MH!G17/MH!F17)/18)*100</f>
        <v>2.0531508371181144</v>
      </c>
      <c r="O17" s="4">
        <f>(0.5*('C'!F17+'C'!G17)*(LN(KT!G17/KT!F17)/18-LN(MH!G17/MH!F17)/18))*100</f>
        <v>0.58922710444994064</v>
      </c>
      <c r="P17" s="4">
        <f>(0.5*('C'!J17+'C'!K17)*GR_QL!F17)*100</f>
        <v>1.0149050161334818</v>
      </c>
      <c r="Q17" s="4">
        <f t="shared" si="2"/>
        <v>0.44901871653469194</v>
      </c>
      <c r="R17" s="21">
        <f>LN(RV!F17/MH!F17)</f>
        <v>1.410401086432171</v>
      </c>
      <c r="S17" s="20">
        <f>(LN(RV!G17/RV!E17)/38-LN(MH!G17/MH!E17)/38)*100</f>
        <v>2.91995122500103</v>
      </c>
      <c r="T17" s="4">
        <f>(0.5*('C'!E17+'C'!G17)*(LN(KT!G17/KT!E17)/38-LN(MH!G17/MH!E17)/38))*100</f>
        <v>0.99350460461828016</v>
      </c>
      <c r="U17" s="4">
        <f>(0.5*('C'!I17+'C'!K17)*GR_QL!G17)*100</f>
        <v>0.9019939552998556</v>
      </c>
      <c r="V17" s="4">
        <f t="shared" si="3"/>
        <v>1.0244526650828942</v>
      </c>
      <c r="W17" s="21">
        <f t="shared" si="6"/>
        <v>0.67038677161304028</v>
      </c>
      <c r="X17" s="36">
        <f>(LN(RV!G17/RV!D17)/53-LN(MH!G17/MH!D17)/53)*100</f>
        <v>3.2236815944105337</v>
      </c>
      <c r="Y17" s="36">
        <f>(0.5*('C'!D17+'C'!G17)*(LN(KT!G17/KT!D17)/53-LN(MH!G17/MH!D17)/53))*100</f>
        <v>0.98118604453209401</v>
      </c>
      <c r="Z17" s="36">
        <f>(0.5*('C'!H17+'C'!K17)*GR_QL!H17)*100</f>
        <v>0.68334335267279767</v>
      </c>
      <c r="AA17" s="36">
        <f t="shared" si="4"/>
        <v>1.5591521972056419</v>
      </c>
      <c r="AB17" s="36">
        <f t="shared" si="5"/>
        <v>7.141699207584859E-2</v>
      </c>
    </row>
    <row r="18" spans="2:28">
      <c r="B18" s="3">
        <v>14</v>
      </c>
      <c r="C18" s="3" t="s">
        <v>43</v>
      </c>
      <c r="D18" s="20">
        <f>(LN(RV!E18/RV!D18)/15-LN(MH!E18/MH!D18)/15)*100</f>
        <v>6.1351248041466278</v>
      </c>
      <c r="E18" s="4">
        <f>(0.5*('C'!D18+'C'!E18)*(LN(KT!E18/KT!D18)/15-LN(MH!E18/MH!D18)/15))*100</f>
        <v>2.2337673097540685</v>
      </c>
      <c r="F18" s="4">
        <f>(0.5*('C'!H18+'C'!I18)*GR_QL!D18)*100</f>
        <v>-0.33371955710667167</v>
      </c>
      <c r="G18" s="4">
        <f t="shared" si="0"/>
        <v>4.2350770514992311</v>
      </c>
      <c r="H18" s="21">
        <f>LN(RV!D18/MH!D18)</f>
        <v>-0.12802825363385154</v>
      </c>
      <c r="I18" s="36">
        <f>(LN(RV!F18/RV!E18)/20-LN(MH!F18/MH!E18)/20)*100</f>
        <v>2.4428611930313293</v>
      </c>
      <c r="J18" s="36">
        <f>(0.5*('C'!E18+'C'!F18)*(LN(KT!F18/KT!E18)/20-LN(MH!F18/MH!E18)/20))*100</f>
        <v>1.4061009140953775</v>
      </c>
      <c r="K18" s="36">
        <f>(0.5*('C'!I18+'C'!J18)*GR_QL!E18)*100</f>
        <v>0.81844032264855249</v>
      </c>
      <c r="L18" s="36">
        <f t="shared" si="1"/>
        <v>0.21831995628739931</v>
      </c>
      <c r="M18" s="36">
        <f>LN(RV!E18/MH!E18)</f>
        <v>0.79224046698814288</v>
      </c>
      <c r="N18" s="20">
        <f>(LN(RV!G18/RV!F18)/18-LN(MH!G18/MH!F18)/18)*100</f>
        <v>1.1120489070304476</v>
      </c>
      <c r="O18" s="4">
        <f>(0.5*('C'!F18+'C'!G18)*(LN(KT!G18/KT!F18)/18-LN(MH!G18/MH!F18)/18))*100</f>
        <v>0.48224248536646752</v>
      </c>
      <c r="P18" s="4">
        <f>(0.5*('C'!J18+'C'!K18)*GR_QL!F18)*100</f>
        <v>0.70499117035752634</v>
      </c>
      <c r="Q18" s="4">
        <f t="shared" si="2"/>
        <v>-7.5184748693546299E-2</v>
      </c>
      <c r="R18" s="21">
        <f>LN(RV!F18/MH!F18)</f>
        <v>1.2808127055944085</v>
      </c>
      <c r="S18" s="20">
        <f>(LN(RV!G18/RV!E18)/38-LN(MH!G18/MH!E18)/38)*100</f>
        <v>1.8124764259782802</v>
      </c>
      <c r="T18" s="4">
        <f>(0.5*('C'!E18+'C'!G18)*(LN(KT!G18/KT!E18)/38-LN(MH!G18/MH!E18)/38))*100</f>
        <v>1.0218373836342862</v>
      </c>
      <c r="U18" s="4">
        <f>(0.5*('C'!I18+'C'!K18)*GR_QL!G18)*100</f>
        <v>0.69534200181340255</v>
      </c>
      <c r="V18" s="4">
        <f t="shared" si="3"/>
        <v>9.5297040530591404E-2</v>
      </c>
      <c r="W18" s="21">
        <f t="shared" si="6"/>
        <v>0.79224046698814288</v>
      </c>
      <c r="X18" s="36">
        <f>(LN(RV!G18/RV!D18)/53-LN(MH!G18/MH!D18)/53)*100</f>
        <v>3.0358674764032845</v>
      </c>
      <c r="Y18" s="36">
        <f>(0.5*('C'!D18+'C'!G18)*(LN(KT!G18/KT!D18)/53-LN(MH!G18/MH!D18)/53))*100</f>
        <v>1.2621562567283777</v>
      </c>
      <c r="Z18" s="36">
        <f>(0.5*('C'!H18+'C'!K18)*GR_QL!H18)*100</f>
        <v>0.28326909324596722</v>
      </c>
      <c r="AA18" s="36">
        <f t="shared" si="4"/>
        <v>1.4904421264289396</v>
      </c>
      <c r="AB18" s="36">
        <f t="shared" si="5"/>
        <v>-0.12802825363385154</v>
      </c>
    </row>
    <row r="19" spans="2:28">
      <c r="B19" s="3">
        <v>15</v>
      </c>
      <c r="C19" s="3" t="s">
        <v>44</v>
      </c>
      <c r="D19" s="20">
        <f>(LN(RV!E19/RV!D19)/15-LN(MH!E19/MH!D19)/15)*100</f>
        <v>7.399342304318365</v>
      </c>
      <c r="E19" s="4">
        <f>(0.5*('C'!D19+'C'!E19)*(LN(KT!E19/KT!D19)/15-LN(MH!E19/MH!D19)/15))*100</f>
        <v>2.5001484657129018</v>
      </c>
      <c r="F19" s="4">
        <f>(0.5*('C'!H19+'C'!I19)*GR_QL!D19)*100</f>
        <v>0.30992493334491722</v>
      </c>
      <c r="G19" s="4">
        <f t="shared" si="0"/>
        <v>4.5892689052605453</v>
      </c>
      <c r="H19" s="21">
        <f>LN(RV!D19/MH!D19)</f>
        <v>-0.83176849648522555</v>
      </c>
      <c r="I19" s="36">
        <f>(LN(RV!F19/RV!E19)/20-LN(MH!F19/MH!E19)/20)*100</f>
        <v>3.4255418654720295</v>
      </c>
      <c r="J19" s="36">
        <f>(0.5*('C'!E19+'C'!F19)*(LN(KT!F19/KT!E19)/20-LN(MH!F19/MH!E19)/20))*100</f>
        <v>2.532647069997314</v>
      </c>
      <c r="K19" s="36">
        <f>(0.5*('C'!I19+'C'!J19)*GR_QL!E19)*100</f>
        <v>0.67043659208304163</v>
      </c>
      <c r="L19" s="36">
        <f t="shared" si="1"/>
        <v>0.22245820339167388</v>
      </c>
      <c r="M19" s="36">
        <f>LN(RV!E19/MH!E19)</f>
        <v>0.27813284916252912</v>
      </c>
      <c r="N19" s="20">
        <f>(LN(RV!G19/RV!F19)/18-LN(MH!G19/MH!F19)/18)*100</f>
        <v>2.3009459750494323</v>
      </c>
      <c r="O19" s="4">
        <f>(0.5*('C'!F19+'C'!G19)*(LN(KT!G19/KT!F19)/18-LN(MH!G19/MH!F19)/18))*100</f>
        <v>0.91062328870992681</v>
      </c>
      <c r="P19" s="4">
        <f>(0.5*('C'!J19+'C'!K19)*GR_QL!F19)*100</f>
        <v>0.79923100067964581</v>
      </c>
      <c r="Q19" s="4">
        <f t="shared" si="2"/>
        <v>0.5910916856598597</v>
      </c>
      <c r="R19" s="21">
        <f>LN(RV!F19/MH!F19)</f>
        <v>0.96324122225693509</v>
      </c>
      <c r="S19" s="20">
        <f>(LN(RV!G19/RV!E19)/38-LN(MH!G19/MH!E19)/38)*100</f>
        <v>2.8928385489560631</v>
      </c>
      <c r="T19" s="4">
        <f>(0.5*('C'!E19+'C'!G19)*(LN(KT!G19/KT!E19)/38-LN(MH!G19/MH!E19)/38))*100</f>
        <v>1.7471215274019081</v>
      </c>
      <c r="U19" s="4">
        <f>(0.5*('C'!I19+'C'!K19)*GR_QL!G19)*100</f>
        <v>0.5844185955368274</v>
      </c>
      <c r="V19" s="4">
        <f t="shared" si="3"/>
        <v>0.5612984260173276</v>
      </c>
      <c r="W19" s="21">
        <f t="shared" si="6"/>
        <v>0.27813284916252912</v>
      </c>
      <c r="X19" s="36">
        <f>(LN(RV!G19/RV!D19)/53-LN(MH!G19/MH!D19)/53)*100</f>
        <v>4.1682641400963369</v>
      </c>
      <c r="Y19" s="36">
        <f>(0.5*('C'!D19+'C'!G19)*(LN(KT!G19/KT!D19)/53-LN(MH!G19/MH!D19)/53))*100</f>
        <v>1.7968561691216669</v>
      </c>
      <c r="Z19" s="36">
        <f>(0.5*('C'!H19+'C'!K19)*GR_QL!H19)*100</f>
        <v>0.2929782646616475</v>
      </c>
      <c r="AA19" s="36">
        <f t="shared" si="4"/>
        <v>2.0784297063130226</v>
      </c>
      <c r="AB19" s="36">
        <f t="shared" si="5"/>
        <v>-0.83176849648522555</v>
      </c>
    </row>
    <row r="20" spans="2:28">
      <c r="B20" s="3">
        <v>16</v>
      </c>
      <c r="C20" s="3" t="s">
        <v>45</v>
      </c>
      <c r="D20" s="20">
        <f>(LN(RV!E20/RV!D20)/15-LN(MH!E20/MH!D20)/15)*100</f>
        <v>7.1058798688013614</v>
      </c>
      <c r="E20" s="4">
        <f>(0.5*('C'!D20+'C'!E20)*(LN(KT!E20/KT!D20)/15-LN(MH!E20/MH!D20)/15))*100</f>
        <v>2.9563250101607137</v>
      </c>
      <c r="F20" s="4">
        <f>(0.5*('C'!H20+'C'!I20)*GR_QL!D20)*100</f>
        <v>0.20275638976639515</v>
      </c>
      <c r="G20" s="4">
        <f t="shared" si="0"/>
        <v>3.9467984688742526</v>
      </c>
      <c r="H20" s="21">
        <f>LN(RV!D20/MH!D20)</f>
        <v>-0.59222656731741308</v>
      </c>
      <c r="I20" s="36">
        <f>(LN(RV!F20/RV!E20)/20-LN(MH!F20/MH!E20)/20)*100</f>
        <v>3.3805900966426417</v>
      </c>
      <c r="J20" s="36">
        <f>(0.5*('C'!E20+'C'!F20)*(LN(KT!F20/KT!E20)/20-LN(MH!F20/MH!E20)/20))*100</f>
        <v>1.9843728240633425</v>
      </c>
      <c r="K20" s="36">
        <f>(0.5*('C'!I20+'C'!J20)*GR_QL!E20)*100</f>
        <v>0.66985619045636324</v>
      </c>
      <c r="L20" s="36">
        <f t="shared" si="1"/>
        <v>0.72636108212293593</v>
      </c>
      <c r="M20" s="36">
        <f>LN(RV!E20/MH!E20)</f>
        <v>0.47365541300279101</v>
      </c>
      <c r="N20" s="20">
        <f>(LN(RV!G20/RV!F20)/18-LN(MH!G20/MH!F20)/18)*100</f>
        <v>1.9839496472498397</v>
      </c>
      <c r="O20" s="4">
        <f>(0.5*('C'!F20+'C'!G20)*(LN(KT!G20/KT!F20)/18-LN(MH!G20/MH!F20)/18))*100</f>
        <v>0.98983936783590032</v>
      </c>
      <c r="P20" s="4">
        <f>(0.5*('C'!J20+'C'!K20)*GR_QL!F20)*100</f>
        <v>0.87355201722497144</v>
      </c>
      <c r="Q20" s="4">
        <f t="shared" si="2"/>
        <v>0.12055826218896792</v>
      </c>
      <c r="R20" s="21">
        <f>LN(RV!F20/MH!F20)</f>
        <v>1.1497734323313193</v>
      </c>
      <c r="S20" s="20">
        <f>(LN(RV!G20/RV!E20)/38-LN(MH!G20/MH!E20)/38)*100</f>
        <v>2.7190235679828931</v>
      </c>
      <c r="T20" s="4">
        <f>(0.5*('C'!E20+'C'!G20)*(LN(KT!G20/KT!E20)/38-LN(MH!G20/MH!E20)/38))*100</f>
        <v>1.6003347414021021</v>
      </c>
      <c r="U20" s="4">
        <f>(0.5*('C'!I20+'C'!K20)*GR_QL!G20)*100</f>
        <v>0.66490096348498784</v>
      </c>
      <c r="V20" s="4">
        <f t="shared" si="3"/>
        <v>0.45378786309580321</v>
      </c>
      <c r="W20" s="21">
        <f t="shared" si="6"/>
        <v>0.47365541300279101</v>
      </c>
      <c r="X20" s="36">
        <f>(LN(RV!G20/RV!D20)/53-LN(MH!G20/MH!D20)/53)*100</f>
        <v>3.9605866719881191</v>
      </c>
      <c r="Y20" s="36">
        <f>(0.5*('C'!D20+'C'!G20)*(LN(KT!G20/KT!D20)/53-LN(MH!G20/MH!D20)/53))*100</f>
        <v>1.7891749740773208</v>
      </c>
      <c r="Z20" s="36">
        <f>(0.5*('C'!H20+'C'!K20)*GR_QL!H20)*100</f>
        <v>0.29936627737511257</v>
      </c>
      <c r="AA20" s="36">
        <f t="shared" si="4"/>
        <v>1.8720454205356858</v>
      </c>
      <c r="AB20" s="36">
        <f t="shared" si="5"/>
        <v>-0.59222656731741308</v>
      </c>
    </row>
    <row r="21" spans="2:28">
      <c r="B21" s="3">
        <v>17</v>
      </c>
      <c r="C21" s="3" t="s">
        <v>46</v>
      </c>
      <c r="D21" s="20">
        <f>(LN(RV!E21/RV!D21)/15-LN(MH!E21/MH!D21)/15)*100</f>
        <v>6.6354450226069961</v>
      </c>
      <c r="E21" s="4">
        <f>(0.5*('C'!D21+'C'!E21)*(LN(KT!E21/KT!D21)/15-LN(MH!E21/MH!D21)/15))*100</f>
        <v>2.2900296615434357</v>
      </c>
      <c r="F21" s="4">
        <f>(0.5*('C'!H21+'C'!I21)*GR_QL!D21)*100</f>
        <v>0.3688963980983021</v>
      </c>
      <c r="G21" s="4">
        <f t="shared" si="0"/>
        <v>3.9765189629652582</v>
      </c>
      <c r="H21" s="21">
        <f>LN(RV!D21/MH!D21)</f>
        <v>-0.61669836688770219</v>
      </c>
      <c r="I21" s="36">
        <f>(LN(RV!F21/RV!E21)/20-LN(MH!F21/MH!E21)/20)*100</f>
        <v>3.4866928156244938</v>
      </c>
      <c r="J21" s="36">
        <f>(0.5*('C'!E21+'C'!F21)*(LN(KT!F21/KT!E21)/20-LN(MH!F21/MH!E21)/20))*100</f>
        <v>1.9391182883713054</v>
      </c>
      <c r="K21" s="36">
        <f>(0.5*('C'!I21+'C'!J21)*GR_QL!E21)*100</f>
        <v>0.80785475313930133</v>
      </c>
      <c r="L21" s="36">
        <f t="shared" si="1"/>
        <v>0.73971977411388712</v>
      </c>
      <c r="M21" s="36">
        <f>LN(RV!E21/MH!E21)</f>
        <v>0.37861838650334745</v>
      </c>
      <c r="N21" s="20">
        <f>(LN(RV!G21/RV!F21)/18-LN(MH!G21/MH!F21)/18)*100</f>
        <v>1.854662181060053</v>
      </c>
      <c r="O21" s="4">
        <f>(0.5*('C'!F21+'C'!G21)*(LN(KT!G21/KT!F21)/18-LN(MH!G21/MH!F21)/18))*100</f>
        <v>1.1711770824213086</v>
      </c>
      <c r="P21" s="4">
        <f>(0.5*('C'!J21+'C'!K21)*GR_QL!F21)*100</f>
        <v>0.9110454116609471</v>
      </c>
      <c r="Q21" s="4">
        <f t="shared" si="2"/>
        <v>-0.2275603130222027</v>
      </c>
      <c r="R21" s="21">
        <f>LN(RV!F21/MH!F21)</f>
        <v>1.0759569496282462</v>
      </c>
      <c r="S21" s="20">
        <f>(LN(RV!G21/RV!E21)/38-LN(MH!G21/MH!E21)/38)*100</f>
        <v>2.7136256729360748</v>
      </c>
      <c r="T21" s="4">
        <f>(0.5*('C'!E21+'C'!G21)*(LN(KT!G21/KT!E21)/38-LN(MH!G21/MH!E21)/38))*100</f>
        <v>1.6378815005210408</v>
      </c>
      <c r="U21" s="4">
        <f>(0.5*('C'!I21+'C'!K21)*GR_QL!G21)*100</f>
        <v>0.73795773198363734</v>
      </c>
      <c r="V21" s="4">
        <f t="shared" si="3"/>
        <v>0.33778644043139672</v>
      </c>
      <c r="W21" s="21">
        <f t="shared" si="6"/>
        <v>0.37861838650334745</v>
      </c>
      <c r="X21" s="36">
        <f>(LN(RV!G21/RV!D21)/53-LN(MH!G21/MH!D21)/53)*100</f>
        <v>3.823574545484449</v>
      </c>
      <c r="Y21" s="36">
        <f>(0.5*('C'!D21+'C'!G21)*(LN(KT!G21/KT!D21)/53-LN(MH!G21/MH!D21)/53))*100</f>
        <v>1.7247824198961876</v>
      </c>
      <c r="Z21" s="36">
        <f>(0.5*('C'!H21+'C'!K21)*GR_QL!H21)*100</f>
        <v>0.39987955887115856</v>
      </c>
      <c r="AA21" s="36">
        <f t="shared" si="4"/>
        <v>1.6989125667171026</v>
      </c>
      <c r="AB21" s="36">
        <f t="shared" si="5"/>
        <v>-0.61669836688770219</v>
      </c>
    </row>
    <row r="22" spans="2:28">
      <c r="B22" s="3">
        <v>18</v>
      </c>
      <c r="C22" s="3" t="s">
        <v>47</v>
      </c>
      <c r="D22" s="20">
        <f>(LN(RV!E22/RV!D22)/15-LN(MH!E22/MH!D22)/15)*100</f>
        <v>6.5226476258213593</v>
      </c>
      <c r="E22" s="4">
        <f>(0.5*('C'!D22+'C'!E22)*(LN(KT!E22/KT!D22)/15-LN(MH!E22/MH!D22)/15))*100</f>
        <v>3.2910921436817508</v>
      </c>
      <c r="F22" s="4">
        <f>(0.5*('C'!H22+'C'!I22)*GR_QL!D22)*100</f>
        <v>0.54163028428424576</v>
      </c>
      <c r="G22" s="4">
        <f t="shared" si="0"/>
        <v>2.6899251978553629</v>
      </c>
      <c r="H22" s="21">
        <f>LN(RV!D22/MH!D22)</f>
        <v>-0.78144011483010467</v>
      </c>
      <c r="I22" s="36">
        <f>(LN(RV!F22/RV!E22)/20-LN(MH!F22/MH!E22)/20)*100</f>
        <v>4.2240645197781195</v>
      </c>
      <c r="J22" s="36">
        <f>(0.5*('C'!E22+'C'!F22)*(LN(KT!F22/KT!E22)/20-LN(MH!F22/MH!E22)/20))*100</f>
        <v>2.4814660384309559</v>
      </c>
      <c r="K22" s="36">
        <f>(0.5*('C'!I22+'C'!J22)*GR_QL!E22)*100</f>
        <v>0.66246569036721614</v>
      </c>
      <c r="L22" s="36">
        <f t="shared" si="1"/>
        <v>1.0801327909799474</v>
      </c>
      <c r="M22" s="36">
        <f>LN(RV!E22/MH!E22)</f>
        <v>0.19695702904309945</v>
      </c>
      <c r="N22" s="20">
        <f>(LN(RV!G22/RV!F22)/18-LN(MH!G22/MH!F22)/18)*100</f>
        <v>2.4412511396329091</v>
      </c>
      <c r="O22" s="4">
        <f>(0.5*('C'!F22+'C'!G22)*(LN(KT!G22/KT!F22)/18-LN(MH!G22/MH!F22)/18))*100</f>
        <v>0.8105881870936853</v>
      </c>
      <c r="P22" s="4">
        <f>(0.5*('C'!J22+'C'!K22)*GR_QL!F22)*100</f>
        <v>0.86000289347049641</v>
      </c>
      <c r="Q22" s="4">
        <f t="shared" si="2"/>
        <v>0.77066005906872737</v>
      </c>
      <c r="R22" s="21">
        <f>LN(RV!F22/MH!F22)</f>
        <v>1.0417699329987233</v>
      </c>
      <c r="S22" s="20">
        <f>(LN(RV!G22/RV!E22)/38-LN(MH!G22/MH!E22)/38)*100</f>
        <v>3.3795739712882829</v>
      </c>
      <c r="T22" s="4">
        <f>(0.5*('C'!E22+'C'!G22)*(LN(KT!G22/KT!E22)/38-LN(MH!G22/MH!E22)/38))*100</f>
        <v>1.685523197405947</v>
      </c>
      <c r="U22" s="4">
        <f>(0.5*('C'!I22+'C'!K22)*GR_QL!G22)*100</f>
        <v>0.63519877068620445</v>
      </c>
      <c r="V22" s="4">
        <f t="shared" si="3"/>
        <v>1.0588520031961313</v>
      </c>
      <c r="W22" s="21">
        <f t="shared" si="6"/>
        <v>0.19695702904309945</v>
      </c>
      <c r="X22" s="36">
        <f>(LN(RV!G22/RV!D22)/53-LN(MH!G22/MH!D22)/53)*100</f>
        <v>4.2691231187976442</v>
      </c>
      <c r="Y22" s="36">
        <f>(0.5*('C'!D22+'C'!G22)*(LN(KT!G22/KT!D22)/53-LN(MH!G22/MH!D22)/53))*100</f>
        <v>1.8485719803878662</v>
      </c>
      <c r="Z22" s="36">
        <f>(0.5*('C'!H22+'C'!K22)*GR_QL!H22)*100</f>
        <v>0.43682401433027246</v>
      </c>
      <c r="AA22" s="36">
        <f t="shared" si="4"/>
        <v>1.9837271240795056</v>
      </c>
      <c r="AB22" s="36">
        <f t="shared" si="5"/>
        <v>-0.78144011483010467</v>
      </c>
    </row>
    <row r="23" spans="2:28">
      <c r="B23" s="3">
        <v>19</v>
      </c>
      <c r="C23" s="3" t="s">
        <v>48</v>
      </c>
      <c r="D23" s="20">
        <f>(LN(RV!E23/RV!D23)/15-LN(MH!E23/MH!D23)/15)*100</f>
        <v>7.784008933955942</v>
      </c>
      <c r="E23" s="4">
        <f>(0.5*('C'!D23+'C'!E23)*(LN(KT!E23/KT!D23)/15-LN(MH!E23/MH!D23)/15))*100</f>
        <v>2.4234246402598041</v>
      </c>
      <c r="F23" s="4">
        <f>(0.5*('C'!H23+'C'!I23)*GR_QL!D23)*100</f>
        <v>0.47226322857210251</v>
      </c>
      <c r="G23" s="4">
        <f t="shared" si="0"/>
        <v>4.8883210651240354</v>
      </c>
      <c r="H23" s="21">
        <f>LN(RV!D23/MH!D23)</f>
        <v>-0.92177353893115832</v>
      </c>
      <c r="I23" s="36">
        <f>(LN(RV!F23/RV!E23)/20-LN(MH!F23/MH!E23)/20)*100</f>
        <v>3.7109482416721127</v>
      </c>
      <c r="J23" s="36">
        <f>(0.5*('C'!E23+'C'!F23)*(LN(KT!F23/KT!E23)/20-LN(MH!F23/MH!E23)/20))*100</f>
        <v>2.0052757793460816</v>
      </c>
      <c r="K23" s="36">
        <f>(0.5*('C'!I23+'C'!J23)*GR_QL!E23)*100</f>
        <v>0.7202394013232164</v>
      </c>
      <c r="L23" s="36">
        <f t="shared" si="1"/>
        <v>0.98543306100281469</v>
      </c>
      <c r="M23" s="36">
        <f>LN(RV!E23/MH!E23)</f>
        <v>0.24582780116223305</v>
      </c>
      <c r="N23" s="20">
        <f>(LN(RV!G23/RV!F23)/18-LN(MH!G23/MH!F23)/18)*100</f>
        <v>2.8049014878803988</v>
      </c>
      <c r="O23" s="4">
        <f>(0.5*('C'!F23+'C'!G23)*(LN(KT!G23/KT!F23)/18-LN(MH!G23/MH!F23)/18))*100</f>
        <v>1.113342265740797</v>
      </c>
      <c r="P23" s="4">
        <f>(0.5*('C'!J23+'C'!K23)*GR_QL!F23)*100</f>
        <v>1.0012026054605998</v>
      </c>
      <c r="Q23" s="4">
        <f t="shared" si="2"/>
        <v>0.69035661667900206</v>
      </c>
      <c r="R23" s="21">
        <f>LN(RV!F23/MH!F23)</f>
        <v>0.9880174494966556</v>
      </c>
      <c r="S23" s="20">
        <f>(LN(RV!G23/RV!E23)/38-LN(MH!G23/MH!E23)/38)*100</f>
        <v>3.2817682004023538</v>
      </c>
      <c r="T23" s="4">
        <f>(0.5*('C'!E23+'C'!G23)*(LN(KT!G23/KT!E23)/38-LN(MH!G23/MH!E23)/38))*100</f>
        <v>1.6501767255562114</v>
      </c>
      <c r="U23" s="4">
        <f>(0.5*('C'!I23+'C'!K23)*GR_QL!G23)*100</f>
        <v>0.65959319175354814</v>
      </c>
      <c r="V23" s="4">
        <f t="shared" si="3"/>
        <v>0.97199828309259428</v>
      </c>
      <c r="W23" s="21">
        <f t="shared" si="6"/>
        <v>0.24582780116223305</v>
      </c>
      <c r="X23" s="36">
        <f>(LN(RV!G23/RV!D23)/53-LN(MH!G23/MH!D23)/53)*100</f>
        <v>4.5559872759363884</v>
      </c>
      <c r="Y23" s="36">
        <f>(0.5*('C'!D23+'C'!G23)*(LN(KT!G23/KT!D23)/53-LN(MH!G23/MH!D23)/53))*100</f>
        <v>1.7888251134905904</v>
      </c>
      <c r="Z23" s="36">
        <f>(0.5*('C'!H23+'C'!K23)*GR_QL!H23)*100</f>
        <v>0.35100440794985893</v>
      </c>
      <c r="AA23" s="36">
        <f t="shared" si="4"/>
        <v>2.4161577544959392</v>
      </c>
      <c r="AB23" s="36">
        <f t="shared" si="5"/>
        <v>-0.92177353893115832</v>
      </c>
    </row>
    <row r="24" spans="2:28">
      <c r="B24" s="3">
        <v>20</v>
      </c>
      <c r="C24" s="3" t="s">
        <v>49</v>
      </c>
      <c r="D24" s="20">
        <f>(LN(RV!E24/RV!D24)/15-LN(MH!E24/MH!D24)/15)*100</f>
        <v>7.3443922596230724</v>
      </c>
      <c r="E24" s="4">
        <f>(0.5*('C'!D24+'C'!E24)*(LN(KT!E24/KT!D24)/15-LN(MH!E24/MH!D24)/15))*100</f>
        <v>2.2059614494748643</v>
      </c>
      <c r="F24" s="4">
        <f>(0.5*('C'!H24+'C'!I24)*GR_QL!D24)*100</f>
        <v>0.29307102825525688</v>
      </c>
      <c r="G24" s="4">
        <f t="shared" si="0"/>
        <v>4.8453597818929506</v>
      </c>
      <c r="H24" s="21">
        <f>LN(RV!D24/MH!D24)</f>
        <v>-0.84371606849778247</v>
      </c>
      <c r="I24" s="36">
        <f>(LN(RV!F24/RV!E24)/20-LN(MH!F24/MH!E24)/20)*100</f>
        <v>3.5181003241396871</v>
      </c>
      <c r="J24" s="36">
        <f>(0.5*('C'!E24+'C'!F24)*(LN(KT!F24/KT!E24)/20-LN(MH!F24/MH!E24)/20))*100</f>
        <v>2.2737188661768992</v>
      </c>
      <c r="K24" s="36">
        <f>(0.5*('C'!I24+'C'!J24)*GR_QL!E24)*100</f>
        <v>0.75142686392241287</v>
      </c>
      <c r="L24" s="36">
        <f t="shared" si="1"/>
        <v>0.492954594040375</v>
      </c>
      <c r="M24" s="36">
        <f>LN(RV!E24/MH!E24)</f>
        <v>0.25794277044567848</v>
      </c>
      <c r="N24" s="20">
        <f>(LN(RV!G24/RV!F24)/18-LN(MH!G24/MH!F24)/18)*100</f>
        <v>3.3460186278421031</v>
      </c>
      <c r="O24" s="4">
        <f>(0.5*('C'!F24+'C'!G24)*(LN(KT!G24/KT!F24)/18-LN(MH!G24/MH!F24)/18))*100</f>
        <v>1.0997310775378839</v>
      </c>
      <c r="P24" s="4">
        <f>(0.5*('C'!J24+'C'!K24)*GR_QL!F24)*100</f>
        <v>1.1936458338247053</v>
      </c>
      <c r="Q24" s="4">
        <f t="shared" si="2"/>
        <v>1.0526417164795139</v>
      </c>
      <c r="R24" s="21">
        <f>LN(RV!F24/MH!F24)</f>
        <v>0.96156283527361563</v>
      </c>
      <c r="S24" s="20">
        <f>(LN(RV!G24/RV!E24)/38-LN(MH!G24/MH!E24)/38)*100</f>
        <v>3.4365879416829364</v>
      </c>
      <c r="T24" s="4">
        <f>(0.5*('C'!E24+'C'!G24)*(LN(KT!G24/KT!E24)/38-LN(MH!G24/MH!E24)/38))*100</f>
        <v>1.7533357819656179</v>
      </c>
      <c r="U24" s="4">
        <f>(0.5*('C'!I24+'C'!K24)*GR_QL!G24)*100</f>
        <v>0.86654990434119361</v>
      </c>
      <c r="V24" s="4">
        <f t="shared" si="3"/>
        <v>0.81670225537612484</v>
      </c>
      <c r="W24" s="21">
        <f t="shared" si="6"/>
        <v>0.25794277044567848</v>
      </c>
      <c r="X24" s="36">
        <f>(LN(RV!G24/RV!D24)/53-LN(MH!G24/MH!D24)/53)*100</f>
        <v>4.5425702958169367</v>
      </c>
      <c r="Y24" s="36">
        <f>(0.5*('C'!D24+'C'!G24)*(LN(KT!G24/KT!D24)/53-LN(MH!G24/MH!D24)/53))*100</f>
        <v>1.8341260541183082</v>
      </c>
      <c r="Z24" s="36">
        <f>(0.5*('C'!H24+'C'!K24)*GR_QL!H24)*100</f>
        <v>0.56032439764971587</v>
      </c>
      <c r="AA24" s="36">
        <f t="shared" si="4"/>
        <v>2.1481198440489124</v>
      </c>
      <c r="AB24" s="36">
        <f t="shared" si="5"/>
        <v>-0.84371606849778247</v>
      </c>
    </row>
    <row r="25" spans="2:28">
      <c r="B25" s="3">
        <v>21</v>
      </c>
      <c r="C25" s="3" t="s">
        <v>50</v>
      </c>
      <c r="D25" s="20">
        <f>(LN(RV!E25/RV!D25)/15-LN(MH!E25/MH!D25)/15)*100</f>
        <v>7.4292301047125031</v>
      </c>
      <c r="E25" s="4">
        <f>(0.5*('C'!D25+'C'!E25)*(LN(KT!E25/KT!D25)/15-LN(MH!E25/MH!D25)/15))*100</f>
        <v>2.0473269816108641</v>
      </c>
      <c r="F25" s="4">
        <f>(0.5*('C'!H25+'C'!I25)*GR_QL!D25)*100</f>
        <v>4.9898274688856076E-2</v>
      </c>
      <c r="G25" s="4">
        <f t="shared" si="0"/>
        <v>5.3320048484127822</v>
      </c>
      <c r="H25" s="21">
        <f>LN(RV!D25/MH!D25)</f>
        <v>-0.81725392050136481</v>
      </c>
      <c r="I25" s="36">
        <f>(LN(RV!F25/RV!E25)/20-LN(MH!F25/MH!E25)/20)*100</f>
        <v>3.7237683744803607</v>
      </c>
      <c r="J25" s="36">
        <f>(0.5*('C'!E25+'C'!F25)*(LN(KT!F25/KT!E25)/20-LN(MH!F25/MH!E25)/20))*100</f>
        <v>1.7250894036845159</v>
      </c>
      <c r="K25" s="36">
        <f>(0.5*('C'!I25+'C'!J25)*GR_QL!E25)*100</f>
        <v>0.84266920538042889</v>
      </c>
      <c r="L25" s="36">
        <f t="shared" si="1"/>
        <v>1.156009765415416</v>
      </c>
      <c r="M25" s="36">
        <f>LN(RV!E25/MH!E25)</f>
        <v>0.29713059520551072</v>
      </c>
      <c r="N25" s="20">
        <f>(LN(RV!G25/RV!F25)/18-LN(MH!G25/MH!F25)/18)*100</f>
        <v>2.2228625559789115</v>
      </c>
      <c r="O25" s="4">
        <f>(0.5*('C'!F25+'C'!G25)*(LN(KT!G25/KT!F25)/18-LN(MH!G25/MH!F25)/18))*100</f>
        <v>1.2063048582608011</v>
      </c>
      <c r="P25" s="4">
        <f>(0.5*('C'!J25+'C'!K25)*GR_QL!F25)*100</f>
        <v>1.2065126004638134</v>
      </c>
      <c r="Q25" s="4">
        <f t="shared" si="2"/>
        <v>-0.18995490274570304</v>
      </c>
      <c r="R25" s="21">
        <f>LN(RV!F25/MH!F25)</f>
        <v>1.0418842701015831</v>
      </c>
      <c r="S25" s="20">
        <f>(LN(RV!G25/RV!E25)/38-LN(MH!G25/MH!E25)/38)*100</f>
        <v>3.0128129867691489</v>
      </c>
      <c r="T25" s="4">
        <f>(0.5*('C'!E25+'C'!G25)*(LN(KT!G25/KT!E25)/38-LN(MH!G25/MH!E25)/38))*100</f>
        <v>1.5841391261446953</v>
      </c>
      <c r="U25" s="4">
        <f>(0.5*('C'!I25+'C'!K25)*GR_QL!G25)*100</f>
        <v>0.93382727155676326</v>
      </c>
      <c r="V25" s="4">
        <f t="shared" si="3"/>
        <v>0.4948465890676903</v>
      </c>
      <c r="W25" s="21">
        <f t="shared" si="6"/>
        <v>0.29713059520551072</v>
      </c>
      <c r="X25" s="36">
        <f>(LN(RV!G25/RV!D25)/53-LN(MH!G25/MH!D25)/53)*100</f>
        <v>4.2627423597719849</v>
      </c>
      <c r="Y25" s="36">
        <f>(0.5*('C'!D25+'C'!G25)*(LN(KT!G25/KT!D25)/53-LN(MH!G25/MH!D25)/53))*100</f>
        <v>1.6732138013075646</v>
      </c>
      <c r="Z25" s="36">
        <f>(0.5*('C'!H25+'C'!K25)*GR_QL!H25)*100</f>
        <v>0.57340015306825087</v>
      </c>
      <c r="AA25" s="36">
        <f t="shared" si="4"/>
        <v>2.0161284053961692</v>
      </c>
      <c r="AB25" s="36">
        <f t="shared" si="5"/>
        <v>-0.81725392050136481</v>
      </c>
    </row>
    <row r="26" spans="2:28">
      <c r="B26" s="3">
        <v>22</v>
      </c>
      <c r="C26" s="3" t="s">
        <v>51</v>
      </c>
      <c r="D26" s="20">
        <f>(LN(RV!E26/RV!D26)/15-LN(MH!E26/MH!D26)/15)*100</f>
        <v>6.0657546915216534</v>
      </c>
      <c r="E26" s="4">
        <f>(0.5*('C'!D26+'C'!E26)*(LN(KT!E26/KT!D26)/15-LN(MH!E26/MH!D26)/15))*100</f>
        <v>2.0297876647116229</v>
      </c>
      <c r="F26" s="4">
        <f>(0.5*('C'!H26+'C'!I26)*GR_QL!D26)*100</f>
        <v>0.40429882416474278</v>
      </c>
      <c r="G26" s="4">
        <f t="shared" si="0"/>
        <v>3.631668202645288</v>
      </c>
      <c r="H26" s="21">
        <f>LN(RV!D26/MH!D26)</f>
        <v>-0.43920802341839982</v>
      </c>
      <c r="I26" s="36">
        <f>(LN(RV!F26/RV!E26)/20-LN(MH!F26/MH!E26)/20)*100</f>
        <v>3.202448485798663</v>
      </c>
      <c r="J26" s="36">
        <f>(0.5*('C'!E26+'C'!F26)*(LN(KT!F26/KT!E26)/20-LN(MH!F26/MH!E26)/20))*100</f>
        <v>1.8574563034472815</v>
      </c>
      <c r="K26" s="36">
        <f>(0.5*('C'!I26+'C'!J26)*GR_QL!E26)*100</f>
        <v>0.78273646628465487</v>
      </c>
      <c r="L26" s="36">
        <f t="shared" si="1"/>
        <v>0.56225571606672664</v>
      </c>
      <c r="M26" s="36">
        <f>LN(RV!E26/MH!E26)</f>
        <v>0.47065518030984826</v>
      </c>
      <c r="N26" s="20">
        <f>(LN(RV!G26/RV!F26)/18-LN(MH!G26/MH!F26)/18)*100</f>
        <v>2.8686409208712327</v>
      </c>
      <c r="O26" s="4">
        <f>(0.5*('C'!F26+'C'!G26)*(LN(KT!G26/KT!F26)/18-LN(MH!G26/MH!F26)/18))*100</f>
        <v>0.9790292832055385</v>
      </c>
      <c r="P26" s="4">
        <f>(0.5*('C'!J26+'C'!K26)*GR_QL!F26)*100</f>
        <v>0.91195371783851542</v>
      </c>
      <c r="Q26" s="4">
        <f t="shared" si="2"/>
        <v>0.97765791982717876</v>
      </c>
      <c r="R26" s="21">
        <f>LN(RV!F26/MH!F26)</f>
        <v>1.1111448774695809</v>
      </c>
      <c r="S26" s="20">
        <f>(LN(RV!G26/RV!E26)/38-LN(MH!G26/MH!E26)/38)*100</f>
        <v>3.0443291129383008</v>
      </c>
      <c r="T26" s="4">
        <f>(0.5*('C'!E26+'C'!G26)*(LN(KT!G26/KT!E26)/38-LN(MH!G26/MH!E26)/38))*100</f>
        <v>1.5132441489779156</v>
      </c>
      <c r="U26" s="4">
        <f>(0.5*('C'!I26+'C'!K26)*GR_QL!G26)*100</f>
        <v>0.74138463968920121</v>
      </c>
      <c r="V26" s="4">
        <f t="shared" si="3"/>
        <v>0.78970032427118397</v>
      </c>
      <c r="W26" s="21">
        <f t="shared" si="6"/>
        <v>0.47065518030984826</v>
      </c>
      <c r="X26" s="36">
        <f>(LN(RV!G26/RV!D26)/53-LN(MH!G26/MH!D26)/53)*100</f>
        <v>3.8994495597071746</v>
      </c>
      <c r="Y26" s="36">
        <f>(0.5*('C'!D26+'C'!G26)*(LN(KT!G26/KT!D26)/53-LN(MH!G26/MH!D26)/53))*100</f>
        <v>1.6386597612791043</v>
      </c>
      <c r="Z26" s="36">
        <f>(0.5*('C'!H26+'C'!K26)*GR_QL!H26)*100</f>
        <v>0.4720854515814964</v>
      </c>
      <c r="AA26" s="36">
        <f t="shared" si="4"/>
        <v>1.7887043468465738</v>
      </c>
      <c r="AB26" s="36">
        <f t="shared" si="5"/>
        <v>-0.43920802341839982</v>
      </c>
    </row>
    <row r="27" spans="2:28">
      <c r="B27" s="3">
        <v>23</v>
      </c>
      <c r="C27" s="3" t="s">
        <v>52</v>
      </c>
      <c r="D27" s="20">
        <f>(LN(RV!E27/RV!D27)/15-LN(MH!E27/MH!D27)/15)*100</f>
        <v>7.2891948941021312</v>
      </c>
      <c r="E27" s="4">
        <f>(0.5*('C'!D27+'C'!E27)*(LN(KT!E27/KT!D27)/15-LN(MH!E27/MH!D27)/15))*100</f>
        <v>1.8938778263468983</v>
      </c>
      <c r="F27" s="4">
        <f>(0.5*('C'!H27+'C'!I27)*GR_QL!D27)*100</f>
        <v>0.45796327122170305</v>
      </c>
      <c r="G27" s="4">
        <f t="shared" si="0"/>
        <v>4.9373537965335297</v>
      </c>
      <c r="H27" s="21">
        <f>LN(RV!D27/MH!D27)</f>
        <v>-0.62234296896314423</v>
      </c>
      <c r="I27" s="36">
        <f>(LN(RV!F27/RV!E27)/20-LN(MH!F27/MH!E27)/20)*100</f>
        <v>3.739967632951148</v>
      </c>
      <c r="J27" s="36">
        <f>(0.5*('C'!E27+'C'!F27)*(LN(KT!F27/KT!E27)/20-LN(MH!F27/MH!E27)/20))*100</f>
        <v>1.795674716255639</v>
      </c>
      <c r="K27" s="36">
        <f>(0.5*('C'!I27+'C'!J27)*GR_QL!E27)*100</f>
        <v>0.93087557461140713</v>
      </c>
      <c r="L27" s="36">
        <f t="shared" si="1"/>
        <v>1.0134173420841019</v>
      </c>
      <c r="M27" s="36">
        <f>LN(RV!E27/MH!E27)</f>
        <v>0.47103626515217556</v>
      </c>
      <c r="N27" s="20">
        <f>(LN(RV!G27/RV!F27)/18-LN(MH!G27/MH!F27)/18)*100</f>
        <v>2.2674136619924163</v>
      </c>
      <c r="O27" s="4">
        <f>(0.5*('C'!F27+'C'!G27)*(LN(KT!G27/KT!F27)/18-LN(MH!G27/MH!F27)/18))*100</f>
        <v>0.92250364362673887</v>
      </c>
      <c r="P27" s="4">
        <f>(0.5*('C'!J27+'C'!K27)*GR_QL!F27)*100</f>
        <v>1.0116269160312132</v>
      </c>
      <c r="Q27" s="4">
        <f t="shared" si="2"/>
        <v>0.33328310233446423</v>
      </c>
      <c r="R27" s="21">
        <f>LN(RV!F27/MH!F27)</f>
        <v>1.2190297917424053</v>
      </c>
      <c r="S27" s="20">
        <f>(LN(RV!G27/RV!E27)/38-LN(MH!G27/MH!E27)/38)*100</f>
        <v>3.0424420677601702</v>
      </c>
      <c r="T27" s="4">
        <f>(0.5*('C'!E27+'C'!G27)*(LN(KT!G27/KT!E27)/38-LN(MH!G27/MH!E27)/38))*100</f>
        <v>1.4234030847066688</v>
      </c>
      <c r="U27" s="4">
        <f>(0.5*('C'!I27+'C'!K27)*GR_QL!G27)*100</f>
        <v>0.92651109708571555</v>
      </c>
      <c r="V27" s="4">
        <f t="shared" si="3"/>
        <v>0.69252788596778592</v>
      </c>
      <c r="W27" s="21">
        <f t="shared" si="6"/>
        <v>0.47103626515217556</v>
      </c>
      <c r="X27" s="36">
        <f>(LN(RV!G27/RV!D27)/53-LN(MH!G27/MH!D27)/53)*100</f>
        <v>4.2443532450267618</v>
      </c>
      <c r="Y27" s="36">
        <f>(0.5*('C'!D27+'C'!G27)*(LN(KT!G27/KT!D27)/53-LN(MH!G27/MH!D27)/53))*100</f>
        <v>1.4507367439800543</v>
      </c>
      <c r="Z27" s="36">
        <f>(0.5*('C'!H27+'C'!K27)*GR_QL!H27)*100</f>
        <v>0.66461399559333501</v>
      </c>
      <c r="AA27" s="36">
        <f t="shared" si="4"/>
        <v>2.1290025054533723</v>
      </c>
      <c r="AB27" s="36">
        <f t="shared" si="5"/>
        <v>-0.62234296896314423</v>
      </c>
    </row>
    <row r="28" spans="2:28">
      <c r="B28" s="3">
        <v>24</v>
      </c>
      <c r="C28" s="3" t="s">
        <v>53</v>
      </c>
      <c r="D28" s="20">
        <f>(LN(RV!E28/RV!D28)/15-LN(MH!E28/MH!D28)/15)*100</f>
        <v>7.7095912529538566</v>
      </c>
      <c r="E28" s="4">
        <f>(0.5*('C'!D28+'C'!E28)*(LN(KT!E28/KT!D28)/15-LN(MH!E28/MH!D28)/15))*100</f>
        <v>2.5930900799823893</v>
      </c>
      <c r="F28" s="4">
        <f>(0.5*('C'!H28+'C'!I28)*GR_QL!D28)*100</f>
        <v>0.14590811122350064</v>
      </c>
      <c r="G28" s="4">
        <f t="shared" si="0"/>
        <v>4.9705930617479668</v>
      </c>
      <c r="H28" s="21">
        <f>LN(RV!D28/MH!D28)</f>
        <v>-0.5581460044790334</v>
      </c>
      <c r="I28" s="36">
        <f>(LN(RV!F28/RV!E28)/20-LN(MH!F28/MH!E28)/20)*100</f>
        <v>2.9900006487258244</v>
      </c>
      <c r="J28" s="36">
        <f>(0.5*('C'!E28+'C'!F28)*(LN(KT!F28/KT!E28)/20-LN(MH!F28/MH!E28)/20))*100</f>
        <v>1.9390620092059947</v>
      </c>
      <c r="K28" s="36">
        <f>(0.5*('C'!I28+'C'!J28)*GR_QL!E28)*100</f>
        <v>0.72152002825137174</v>
      </c>
      <c r="L28" s="36">
        <f t="shared" si="1"/>
        <v>0.32941861126845795</v>
      </c>
      <c r="M28" s="36">
        <f>LN(RV!E28/MH!E28)</f>
        <v>0.59829268346404518</v>
      </c>
      <c r="N28" s="20">
        <f>(LN(RV!G28/RV!F28)/18-LN(MH!G28/MH!F28)/18)*100</f>
        <v>2.9216425694597024</v>
      </c>
      <c r="O28" s="4">
        <f>(0.5*('C'!F28+'C'!G28)*(LN(KT!G28/KT!F28)/18-LN(MH!G28/MH!F28)/18))*100</f>
        <v>1.3553133599793274</v>
      </c>
      <c r="P28" s="4">
        <f>(0.5*('C'!J28+'C'!K28)*GR_QL!F28)*100</f>
        <v>0.90486779116357785</v>
      </c>
      <c r="Q28" s="4">
        <f t="shared" si="2"/>
        <v>0.66146141831679706</v>
      </c>
      <c r="R28" s="21">
        <f>LN(RV!F28/MH!F28)</f>
        <v>1.1962928132092101</v>
      </c>
      <c r="S28" s="20">
        <f>(LN(RV!G28/RV!E28)/38-LN(MH!G28/MH!E28)/38)*100</f>
        <v>2.9576205059155556</v>
      </c>
      <c r="T28" s="4">
        <f>(0.5*('C'!E28+'C'!G28)*(LN(KT!G28/KT!E28)/38-LN(MH!G28/MH!E28)/38))*100</f>
        <v>1.7788249808682175</v>
      </c>
      <c r="U28" s="4">
        <f>(0.5*('C'!I28+'C'!K28)*GR_QL!G28)*100</f>
        <v>0.68088353324077167</v>
      </c>
      <c r="V28" s="4">
        <f t="shared" si="3"/>
        <v>0.49791199180656642</v>
      </c>
      <c r="W28" s="21">
        <f t="shared" si="6"/>
        <v>0.59829268346404518</v>
      </c>
      <c r="X28" s="36">
        <f>(LN(RV!G28/RV!D28)/53-LN(MH!G28/MH!D28)/53)*100</f>
        <v>4.3025178871528107</v>
      </c>
      <c r="Y28" s="36">
        <f>(0.5*('C'!D28+'C'!G28)*(LN(KT!G28/KT!D28)/53-LN(MH!G28/MH!D28)/53))*100</f>
        <v>1.9643164110059361</v>
      </c>
      <c r="Z28" s="36">
        <f>(0.5*('C'!H28+'C'!K28)*GR_QL!H28)*100</f>
        <v>0.36634124633844289</v>
      </c>
      <c r="AA28" s="36">
        <f t="shared" si="4"/>
        <v>1.9718602298084318</v>
      </c>
      <c r="AB28" s="36">
        <f t="shared" si="5"/>
        <v>-0.5581460044790334</v>
      </c>
    </row>
    <row r="29" spans="2:28">
      <c r="B29" s="3">
        <v>25</v>
      </c>
      <c r="C29" s="3" t="s">
        <v>54</v>
      </c>
      <c r="D29" s="20">
        <f>(LN(RV!E29/RV!D29)/15-LN(MH!E29/MH!D29)/15)*100</f>
        <v>6.8668034824705613</v>
      </c>
      <c r="E29" s="4">
        <f>(0.5*('C'!D29+'C'!E29)*(LN(KT!E29/KT!D29)/15-LN(MH!E29/MH!D29)/15))*100</f>
        <v>2.6606161117464175</v>
      </c>
      <c r="F29" s="4">
        <f>(0.5*('C'!H29+'C'!I29)*GR_QL!D29)*100</f>
        <v>-0.15465624483169479</v>
      </c>
      <c r="G29" s="4">
        <f t="shared" si="0"/>
        <v>4.3608436155558383</v>
      </c>
      <c r="H29" s="21">
        <f>LN(RV!D29/MH!D29)</f>
        <v>-0.51593430280846675</v>
      </c>
      <c r="I29" s="36">
        <f>(LN(RV!F29/RV!E29)/20-LN(MH!F29/MH!E29)/20)*100</f>
        <v>3.9316700733459857</v>
      </c>
      <c r="J29" s="36">
        <f>(0.5*('C'!E29+'C'!F29)*(LN(KT!F29/KT!E29)/20-LN(MH!F29/MH!E29)/20))*100</f>
        <v>2.7067926047386739</v>
      </c>
      <c r="K29" s="36">
        <f>(0.5*('C'!I29+'C'!J29)*GR_QL!E29)*100</f>
        <v>0.92364826823108426</v>
      </c>
      <c r="L29" s="36">
        <f t="shared" si="1"/>
        <v>0.30122920037622758</v>
      </c>
      <c r="M29" s="36">
        <f>LN(RV!E29/MH!E29)</f>
        <v>0.51408621956211753</v>
      </c>
      <c r="N29" s="20">
        <f>(LN(RV!G29/RV!F29)/18-LN(MH!G29/MH!F29)/18)*100</f>
        <v>1.9776381191074284</v>
      </c>
      <c r="O29" s="4">
        <f>(0.5*('C'!F29+'C'!G29)*(LN(KT!G29/KT!F29)/18-LN(MH!G29/MH!F29)/18))*100</f>
        <v>0.90019388313777893</v>
      </c>
      <c r="P29" s="4">
        <f>(0.5*('C'!J29+'C'!K29)*GR_QL!F29)*100</f>
        <v>0.76249803567809415</v>
      </c>
      <c r="Q29" s="4">
        <f t="shared" si="2"/>
        <v>0.31494620029155529</v>
      </c>
      <c r="R29" s="21">
        <f>LN(RV!F29/MH!F29)</f>
        <v>1.3004202342313147</v>
      </c>
      <c r="S29" s="20">
        <f>(LN(RV!G29/RV!E29)/38-LN(MH!G29/MH!E29)/38)*100</f>
        <v>3.0060759897593003</v>
      </c>
      <c r="T29" s="4">
        <f>(0.5*('C'!E29+'C'!G29)*(LN(KT!G29/KT!E29)/38-LN(MH!G29/MH!E29)/38))*100</f>
        <v>1.9173018316888359</v>
      </c>
      <c r="U29" s="4">
        <f>(0.5*('C'!I29+'C'!K29)*GR_QL!G29)*100</f>
        <v>0.73385244898736246</v>
      </c>
      <c r="V29" s="4">
        <f t="shared" si="3"/>
        <v>0.35492170908310194</v>
      </c>
      <c r="W29" s="21">
        <f t="shared" si="6"/>
        <v>0.51408621956211753</v>
      </c>
      <c r="X29" s="36">
        <f>(LN(RV!G29/RV!D29)/53-LN(MH!G29/MH!D29)/53)*100</f>
        <v>4.0987347141115444</v>
      </c>
      <c r="Y29" s="36">
        <f>(0.5*('C'!D29+'C'!G29)*(LN(KT!G29/KT!D29)/53-LN(MH!G29/MH!D29)/53))*100</f>
        <v>1.8985604361307185</v>
      </c>
      <c r="Z29" s="36">
        <f>(0.5*('C'!H29+'C'!K29)*GR_QL!H29)*100</f>
        <v>0.36671253986996033</v>
      </c>
      <c r="AA29" s="36">
        <f t="shared" si="4"/>
        <v>1.8334617381108655</v>
      </c>
      <c r="AB29" s="36">
        <f t="shared" si="5"/>
        <v>-0.51593430280846675</v>
      </c>
    </row>
    <row r="30" spans="2:28">
      <c r="B30" s="3">
        <v>26</v>
      </c>
      <c r="C30" s="3" t="s">
        <v>55</v>
      </c>
      <c r="D30" s="20">
        <f>(LN(RV!E30/RV!D30)/15-LN(MH!E30/MH!D30)/15)*100</f>
        <v>6.2238052941328528</v>
      </c>
      <c r="E30" s="4">
        <f>(0.5*('C'!D30+'C'!E30)*(LN(KT!E30/KT!D30)/15-LN(MH!E30/MH!D30)/15))*100</f>
        <v>1.4747254467726267</v>
      </c>
      <c r="F30" s="4">
        <f>(0.5*('C'!H30+'C'!I30)*GR_QL!D30)*100</f>
        <v>0.12067810841222823</v>
      </c>
      <c r="G30" s="4">
        <f t="shared" si="0"/>
        <v>4.6284017389479981</v>
      </c>
      <c r="H30" s="21">
        <f>LN(RV!D30/MH!D30)</f>
        <v>-0.45871485492718028</v>
      </c>
      <c r="I30" s="36">
        <f>(LN(RV!F30/RV!E30)/20-LN(MH!F30/MH!E30)/20)*100</f>
        <v>3.455107832267156</v>
      </c>
      <c r="J30" s="36">
        <f>(0.5*('C'!E30+'C'!F30)*(LN(KT!F30/KT!E30)/20-LN(MH!F30/MH!E30)/20))*100</f>
        <v>1.7192969946992593</v>
      </c>
      <c r="K30" s="36">
        <f>(0.5*('C'!I30+'C'!J30)*GR_QL!E30)*100</f>
        <v>1.1113878965972757</v>
      </c>
      <c r="L30" s="36">
        <f t="shared" si="1"/>
        <v>0.62442294097062101</v>
      </c>
      <c r="M30" s="36">
        <f>LN(RV!E30/MH!E30)</f>
        <v>0.47485593919274771</v>
      </c>
      <c r="N30" s="20">
        <f>(LN(RV!G30/RV!F30)/18-LN(MH!G30/MH!F30)/18)*100</f>
        <v>2.1096514647380631</v>
      </c>
      <c r="O30" s="4">
        <f>(0.5*('C'!F30+'C'!G30)*(LN(KT!G30/KT!F30)/18-LN(MH!G30/MH!F30)/18))*100</f>
        <v>0.76984575056082449</v>
      </c>
      <c r="P30" s="4">
        <f>(0.5*('C'!J30+'C'!K30)*GR_QL!F30)*100</f>
        <v>0.84975210690678649</v>
      </c>
      <c r="Q30" s="4">
        <f t="shared" si="2"/>
        <v>0.49005360727045211</v>
      </c>
      <c r="R30" s="21">
        <f>LN(RV!F30/MH!F30)</f>
        <v>1.1658775056461788</v>
      </c>
      <c r="S30" s="20">
        <f>(LN(RV!G30/RV!E30)/38-LN(MH!G30/MH!E30)/38)*100</f>
        <v>2.8177863950165327</v>
      </c>
      <c r="T30" s="4">
        <f>(0.5*('C'!E30+'C'!G30)*(LN(KT!G30/KT!E30)/38-LN(MH!G30/MH!E30)/38))*100</f>
        <v>1.2669409886418947</v>
      </c>
      <c r="U30" s="4">
        <f>(0.5*('C'!I30+'C'!K30)*GR_QL!G30)*100</f>
        <v>0.95742342438356387</v>
      </c>
      <c r="V30" s="4">
        <f t="shared" si="3"/>
        <v>0.5934219819910741</v>
      </c>
      <c r="W30" s="21">
        <f t="shared" si="6"/>
        <v>0.47485593919274771</v>
      </c>
      <c r="X30" s="36">
        <f>(LN(RV!G30/RV!D30)/53-LN(MH!G30/MH!D30)/53)*100</f>
        <v>3.7817540079739822</v>
      </c>
      <c r="Y30" s="36">
        <f>(0.5*('C'!D30+'C'!G30)*(LN(KT!G30/KT!D30)/53-LN(MH!G30/MH!D30)/53))*100</f>
        <v>1.1935182468854801</v>
      </c>
      <c r="Z30" s="36">
        <f>(0.5*('C'!H30+'C'!K30)*GR_QL!H30)*100</f>
        <v>0.56969588883952393</v>
      </c>
      <c r="AA30" s="36">
        <f t="shared" si="4"/>
        <v>2.018539872248978</v>
      </c>
      <c r="AB30" s="36">
        <f t="shared" si="5"/>
        <v>-0.45871485492718028</v>
      </c>
    </row>
    <row r="31" spans="2:28">
      <c r="B31" s="3">
        <v>27</v>
      </c>
      <c r="C31" s="3" t="s">
        <v>56</v>
      </c>
      <c r="D31" s="20">
        <f>(LN(RV!E31/RV!D31)/15-LN(MH!E31/MH!D31)/15)*100</f>
        <v>7.4111727629585289</v>
      </c>
      <c r="E31" s="4">
        <f>(0.5*('C'!D31+'C'!E31)*(LN(KT!E31/KT!D31)/15-LN(MH!E31/MH!D31)/15))*100</f>
        <v>1.6503454229431995</v>
      </c>
      <c r="F31" s="4">
        <f>(0.5*('C'!H31+'C'!I31)*GR_QL!D31)*100</f>
        <v>0.73154289589863475</v>
      </c>
      <c r="G31" s="4">
        <f t="shared" si="0"/>
        <v>5.0292844441166951</v>
      </c>
      <c r="H31" s="21">
        <f>LN(RV!D31/MH!D31)</f>
        <v>-0.44501272771907324</v>
      </c>
      <c r="I31" s="36">
        <f>(LN(RV!F31/RV!E31)/20-LN(MH!F31/MH!E31)/20)*100</f>
        <v>2.9168059759785447</v>
      </c>
      <c r="J31" s="36">
        <f>(0.5*('C'!E31+'C'!F31)*(LN(KT!F31/KT!E31)/20-LN(MH!F31/MH!E31)/20))*100</f>
        <v>1.3038590818852343</v>
      </c>
      <c r="K31" s="36">
        <f>(0.5*('C'!I31+'C'!J31)*GR_QL!E31)*100</f>
        <v>0.9556038565277184</v>
      </c>
      <c r="L31" s="36">
        <f t="shared" si="1"/>
        <v>0.65734303756559209</v>
      </c>
      <c r="M31" s="36">
        <f>LN(RV!E31/MH!E31)</f>
        <v>0.66666318672470593</v>
      </c>
      <c r="N31" s="20">
        <f>(LN(RV!G31/RV!F31)/18-LN(MH!G31/MH!F31)/18)*100</f>
        <v>1.8317338359649993</v>
      </c>
      <c r="O31" s="4">
        <f>(0.5*('C'!F31+'C'!G31)*(LN(KT!G31/KT!F31)/18-LN(MH!G31/MH!F31)/18))*100</f>
        <v>0.81796279975822372</v>
      </c>
      <c r="P31" s="4">
        <f>(0.5*('C'!J31+'C'!K31)*GR_QL!F31)*100</f>
        <v>0.95990560780179879</v>
      </c>
      <c r="Q31" s="4">
        <f t="shared" si="2"/>
        <v>5.3865428404976767E-2</v>
      </c>
      <c r="R31" s="21">
        <f>LN(RV!F31/MH!F31)</f>
        <v>1.2500243819204149</v>
      </c>
      <c r="S31" s="20">
        <f>(LN(RV!G31/RV!E31)/38-LN(MH!G31/MH!E31)/38)*100</f>
        <v>2.402824435972128</v>
      </c>
      <c r="T31" s="4">
        <f>(0.5*('C'!E31+'C'!G31)*(LN(KT!G31/KT!E31)/38-LN(MH!G31/MH!E31)/38))*100</f>
        <v>1.1612102766728398</v>
      </c>
      <c r="U31" s="4">
        <f>(0.5*('C'!I31+'C'!K31)*GR_QL!G31)*100</f>
        <v>0.92163181134977834</v>
      </c>
      <c r="V31" s="4">
        <f t="shared" si="3"/>
        <v>0.31998234794950986</v>
      </c>
      <c r="W31" s="21">
        <f t="shared" si="6"/>
        <v>0.66666318672470593</v>
      </c>
      <c r="X31" s="36">
        <f>(LN(RV!G31/RV!D31)/53-LN(MH!G31/MH!D31)/53)*100</f>
        <v>3.8202815096475251</v>
      </c>
      <c r="Y31" s="36">
        <f>(0.5*('C'!D31+'C'!G31)*(LN(KT!G31/KT!D31)/53-LN(MH!G31/MH!D31)/53))*100</f>
        <v>1.1705883433701065</v>
      </c>
      <c r="Z31" s="36">
        <f>(0.5*('C'!H31+'C'!K31)*GR_QL!H31)*100</f>
        <v>0.75154791500128082</v>
      </c>
      <c r="AA31" s="36">
        <f t="shared" si="4"/>
        <v>1.8981452512761376</v>
      </c>
      <c r="AB31" s="36">
        <f t="shared" si="5"/>
        <v>-0.44501272771907324</v>
      </c>
    </row>
    <row r="32" spans="2:28">
      <c r="B32" s="3">
        <v>28</v>
      </c>
      <c r="C32" s="3" t="s">
        <v>57</v>
      </c>
      <c r="D32" s="20">
        <f>(LN(RV!E32/RV!D32)/15-LN(MH!E32/MH!D32)/15)*100</f>
        <v>6.6280095106137731</v>
      </c>
      <c r="E32" s="4">
        <f>(0.5*('C'!D32+'C'!E32)*(LN(KT!E32/KT!D32)/15-LN(MH!E32/MH!D32)/15))*100</f>
        <v>2.1787579341230687</v>
      </c>
      <c r="F32" s="4">
        <f>(0.5*('C'!H32+'C'!I32)*GR_QL!D32)*100</f>
        <v>-0.21929783376842507</v>
      </c>
      <c r="G32" s="4">
        <f t="shared" si="0"/>
        <v>4.6685494102591294</v>
      </c>
      <c r="H32" s="21">
        <f>LN(RV!D32/MH!D32)</f>
        <v>-0.40360961432222398</v>
      </c>
      <c r="I32" s="36">
        <f>(LN(RV!F32/RV!E32)/20-LN(MH!F32/MH!E32)/20)*100</f>
        <v>3.4765399153292282</v>
      </c>
      <c r="J32" s="36">
        <f>(0.5*('C'!E32+'C'!F32)*(LN(KT!F32/KT!E32)/20-LN(MH!F32/MH!E32)/20))*100</f>
        <v>1.6025945835100137</v>
      </c>
      <c r="K32" s="36">
        <f>(0.5*('C'!I32+'C'!J32)*GR_QL!E32)*100</f>
        <v>0.99097242303643229</v>
      </c>
      <c r="L32" s="36">
        <f t="shared" si="1"/>
        <v>0.88297290878278223</v>
      </c>
      <c r="M32" s="36">
        <f>LN(RV!E32/MH!E32)</f>
        <v>0.59059181226984225</v>
      </c>
      <c r="N32" s="20">
        <f>(LN(RV!G32/RV!F32)/18-LN(MH!G32/MH!F32)/18)*100</f>
        <v>1.4441024205267314</v>
      </c>
      <c r="O32" s="4">
        <f>(0.5*('C'!F32+'C'!G32)*(LN(KT!G32/KT!F32)/18-LN(MH!G32/MH!F32)/18))*100</f>
        <v>0.91344724081685746</v>
      </c>
      <c r="P32" s="4">
        <f>(0.5*('C'!J32+'C'!K32)*GR_QL!F32)*100</f>
        <v>0.94337343151489839</v>
      </c>
      <c r="Q32" s="4">
        <f t="shared" si="2"/>
        <v>-0.41271825180502442</v>
      </c>
      <c r="R32" s="21">
        <f>LN(RV!F32/MH!F32)</f>
        <v>1.2858997953356879</v>
      </c>
      <c r="S32" s="20">
        <f>(LN(RV!G32/RV!E32)/38-LN(MH!G32/MH!E32)/38)*100</f>
        <v>2.513806365159625</v>
      </c>
      <c r="T32" s="4">
        <f>(0.5*('C'!E32+'C'!G32)*(LN(KT!G32/KT!E32)/38-LN(MH!G32/MH!E32)/38))*100</f>
        <v>1.3281483625113883</v>
      </c>
      <c r="U32" s="4">
        <f>(0.5*('C'!I32+'C'!K32)*GR_QL!G32)*100</f>
        <v>0.91230293584602051</v>
      </c>
      <c r="V32" s="4">
        <f t="shared" si="3"/>
        <v>0.27335506680221611</v>
      </c>
      <c r="W32" s="21">
        <f t="shared" si="6"/>
        <v>0.59059181226984225</v>
      </c>
      <c r="X32" s="36">
        <f>(LN(RV!G32/RV!D32)/53-LN(MH!G32/MH!D32)/53)*100</f>
        <v>3.6782034817975906</v>
      </c>
      <c r="Y32" s="36">
        <f>(0.5*('C'!D32+'C'!G32)*(LN(KT!G32/KT!D32)/53-LN(MH!G32/MH!D32)/53))*100</f>
        <v>1.4034973721578152</v>
      </c>
      <c r="Z32" s="36">
        <f>(0.5*('C'!H32+'C'!K32)*GR_QL!H32)*100</f>
        <v>0.49826402392181401</v>
      </c>
      <c r="AA32" s="36">
        <f t="shared" si="4"/>
        <v>1.7764420857179615</v>
      </c>
      <c r="AB32" s="36">
        <f t="shared" si="5"/>
        <v>-0.40360961432222398</v>
      </c>
    </row>
    <row r="33" spans="2:28">
      <c r="B33" s="3">
        <v>29</v>
      </c>
      <c r="C33" s="3" t="s">
        <v>58</v>
      </c>
      <c r="D33" s="20">
        <f>(LN(RV!E33/RV!D33)/15-LN(MH!E33/MH!D33)/15)*100</f>
        <v>6.061547369803761</v>
      </c>
      <c r="E33" s="4">
        <f>(0.5*('C'!D33+'C'!E33)*(LN(KT!E33/KT!D33)/15-LN(MH!E33/MH!D33)/15))*100</f>
        <v>2.7555397567489281</v>
      </c>
      <c r="F33" s="4">
        <f>(0.5*('C'!H33+'C'!I33)*GR_QL!D33)*100</f>
        <v>-0.29005931791421147</v>
      </c>
      <c r="G33" s="4">
        <f t="shared" si="0"/>
        <v>3.5960669309690445</v>
      </c>
      <c r="H33" s="21">
        <f>LN(RV!D33/MH!D33)</f>
        <v>-0.34298070765782274</v>
      </c>
      <c r="I33" s="36">
        <f>(LN(RV!F33/RV!E33)/20-LN(MH!F33/MH!E33)/20)*100</f>
        <v>3.0742039001225132</v>
      </c>
      <c r="J33" s="36">
        <f>(0.5*('C'!E33+'C'!F33)*(LN(KT!F33/KT!E33)/20-LN(MH!F33/MH!E33)/20))*100</f>
        <v>2.0086518517494354</v>
      </c>
      <c r="K33" s="36">
        <f>(0.5*('C'!I33+'C'!J33)*GR_QL!E33)*100</f>
        <v>0.96761912095004554</v>
      </c>
      <c r="L33" s="36">
        <f t="shared" si="1"/>
        <v>9.7932927423032279E-2</v>
      </c>
      <c r="M33" s="36">
        <f>LN(RV!E33/MH!E33)</f>
        <v>0.56625139781274159</v>
      </c>
      <c r="N33" s="20">
        <f>(LN(RV!G33/RV!F33)/18-LN(MH!G33/MH!F33)/18)*100</f>
        <v>1.0588426700092124</v>
      </c>
      <c r="O33" s="4">
        <f>(0.5*('C'!F33+'C'!G33)*(LN(KT!G33/KT!F33)/18-LN(MH!G33/MH!F33)/18))*100</f>
        <v>0.792060226913751</v>
      </c>
      <c r="P33" s="4">
        <f>(0.5*('C'!J33+'C'!K33)*GR_QL!F33)*100</f>
        <v>0.81250994516945763</v>
      </c>
      <c r="Q33" s="4">
        <f t="shared" si="2"/>
        <v>-0.54572750207399623</v>
      </c>
      <c r="R33" s="21">
        <f>LN(RV!F33/MH!F33)</f>
        <v>1.1810921778372443</v>
      </c>
      <c r="S33" s="20">
        <f>(LN(RV!G33/RV!E33)/38-LN(MH!G33/MH!E33)/38)*100</f>
        <v>2.1195591069109501</v>
      </c>
      <c r="T33" s="4">
        <f>(0.5*('C'!E33+'C'!G33)*(LN(KT!G33/KT!E33)/38-LN(MH!G33/MH!E33)/38))*100</f>
        <v>1.460191268450447</v>
      </c>
      <c r="U33" s="4">
        <f>(0.5*('C'!I33+'C'!K33)*GR_QL!G33)*100</f>
        <v>0.79149905385944819</v>
      </c>
      <c r="V33" s="4">
        <f t="shared" si="3"/>
        <v>-0.13213121539894512</v>
      </c>
      <c r="W33" s="21">
        <f t="shared" si="6"/>
        <v>0.56625139781274159</v>
      </c>
      <c r="X33" s="36">
        <f>(LN(RV!G33/RV!D33)/53-LN(MH!G33/MH!D33)/53)*100</f>
        <v>3.2352161624466511</v>
      </c>
      <c r="Y33" s="36">
        <f>(0.5*('C'!D33+'C'!G33)*(LN(KT!G33/KT!D33)/53-LN(MH!G33/MH!D33)/53))*100</f>
        <v>1.5885015919451735</v>
      </c>
      <c r="Z33" s="36">
        <f>(0.5*('C'!H33+'C'!K33)*GR_QL!H33)*100</f>
        <v>0.3124952571909777</v>
      </c>
      <c r="AA33" s="36">
        <f t="shared" si="4"/>
        <v>1.3342193133104998</v>
      </c>
      <c r="AB33" s="36">
        <f t="shared" si="5"/>
        <v>-0.34298070765782274</v>
      </c>
    </row>
    <row r="34" spans="2:28">
      <c r="B34" s="3">
        <v>30</v>
      </c>
      <c r="C34" s="3" t="s">
        <v>59</v>
      </c>
      <c r="D34" s="20">
        <f>(LN(RV!E34/RV!D34)/15-LN(MH!E34/MH!D34)/15)*100</f>
        <v>6.9127982833687485</v>
      </c>
      <c r="E34" s="4">
        <f>(0.5*('C'!D34+'C'!E34)*(LN(KT!E34/KT!D34)/15-LN(MH!E34/MH!D34)/15))*100</f>
        <v>2.5899564421273764</v>
      </c>
      <c r="F34" s="4">
        <f>(0.5*('C'!H34+'C'!I34)*GR_QL!D34)*100</f>
        <v>0.137279786710994</v>
      </c>
      <c r="G34" s="4">
        <f t="shared" si="0"/>
        <v>4.1855620545303784</v>
      </c>
      <c r="H34" s="21">
        <f>LN(RV!D34/MH!D34)</f>
        <v>-0.29366176381787135</v>
      </c>
      <c r="I34" s="36">
        <f>(LN(RV!F34/RV!E34)/20-LN(MH!F34/MH!E34)/20)*100</f>
        <v>1.3175702648740844</v>
      </c>
      <c r="J34" s="36">
        <f>(0.5*('C'!E34+'C'!F34)*(LN(KT!F34/KT!E34)/20-LN(MH!F34/MH!E34)/20))*100</f>
        <v>1.3608888657653959</v>
      </c>
      <c r="K34" s="36">
        <f>(0.5*('C'!I34+'C'!J34)*GR_QL!E34)*100</f>
        <v>0.77325367197647732</v>
      </c>
      <c r="L34" s="36">
        <f t="shared" si="1"/>
        <v>-0.81657227286778888</v>
      </c>
      <c r="M34" s="36">
        <f>LN(RV!E34/MH!E34)</f>
        <v>0.74325797868744092</v>
      </c>
      <c r="N34" s="20">
        <f>(LN(RV!G34/RV!F34)/18-LN(MH!G34/MH!F34)/18)*100</f>
        <v>2.0131669311036022</v>
      </c>
      <c r="O34" s="4">
        <f>(0.5*('C'!F34+'C'!G34)*(LN(KT!G34/KT!F34)/18-LN(MH!G34/MH!F34)/18))*100</f>
        <v>0.73436161308428949</v>
      </c>
      <c r="P34" s="4">
        <f>(0.5*('C'!J34+'C'!K34)*GR_QL!F34)*100</f>
        <v>0.86127606428698444</v>
      </c>
      <c r="Q34" s="4">
        <f t="shared" si="2"/>
        <v>0.41752925373232841</v>
      </c>
      <c r="R34" s="21">
        <f>LN(RV!F34/MH!F34)</f>
        <v>1.0067720316622577</v>
      </c>
      <c r="S34" s="20">
        <f>(LN(RV!G34/RV!E34)/38-LN(MH!G34/MH!E34)/38)*100</f>
        <v>1.6470634225617504</v>
      </c>
      <c r="T34" s="4">
        <f>(0.5*('C'!E34+'C'!G34)*(LN(KT!G34/KT!E34)/38-LN(MH!G34/MH!E34)/38))*100</f>
        <v>1.1379200210980855</v>
      </c>
      <c r="U34" s="4">
        <f>(0.5*('C'!I34+'C'!K34)*GR_QL!G34)*100</f>
        <v>0.70060393938123677</v>
      </c>
      <c r="V34" s="4">
        <f t="shared" si="3"/>
        <v>-0.19146053791757189</v>
      </c>
      <c r="W34" s="21">
        <f t="shared" si="6"/>
        <v>0.74325797868744092</v>
      </c>
      <c r="X34" s="36">
        <f>(LN(RV!G34/RV!D34)/53-LN(MH!G34/MH!D34)/53)*100</f>
        <v>3.1373657416580705</v>
      </c>
      <c r="Y34" s="36">
        <f>(0.5*('C'!D34+'C'!G34)*(LN(KT!G34/KT!D34)/53-LN(MH!G34/MH!D34)/53))*100</f>
        <v>1.3640862275939247</v>
      </c>
      <c r="Z34" s="36">
        <f>(0.5*('C'!H34+'C'!K34)*GR_QL!H34)*100</f>
        <v>0.39609587297576387</v>
      </c>
      <c r="AA34" s="36">
        <f t="shared" si="4"/>
        <v>1.377183641088382</v>
      </c>
      <c r="AB34" s="36">
        <f t="shared" si="5"/>
        <v>-0.29366176381787135</v>
      </c>
    </row>
    <row r="35" spans="2:28">
      <c r="B35" s="3">
        <v>31</v>
      </c>
      <c r="C35" s="3" t="s">
        <v>60</v>
      </c>
      <c r="D35" s="20">
        <f>(LN(RV!E35/RV!D35)/15-LN(MH!E35/MH!D35)/15)*100</f>
        <v>6.0908767419057224</v>
      </c>
      <c r="E35" s="4">
        <f>(0.5*('C'!D35+'C'!E35)*(LN(KT!E35/KT!D35)/15-LN(MH!E35/MH!D35)/15))*100</f>
        <v>1.6993392300950754</v>
      </c>
      <c r="F35" s="4">
        <f>(0.5*('C'!H35+'C'!I35)*GR_QL!D35)*100</f>
        <v>0.36894938158229523</v>
      </c>
      <c r="G35" s="4">
        <f t="shared" si="0"/>
        <v>4.0225881302283515</v>
      </c>
      <c r="H35" s="21">
        <f>LN(RV!D35/MH!D35)</f>
        <v>-0.57386913084609414</v>
      </c>
      <c r="I35" s="36">
        <f>(LN(RV!F35/RV!E35)/20-LN(MH!F35/MH!E35)/20)*100</f>
        <v>3.1280395216401926</v>
      </c>
      <c r="J35" s="36">
        <f>(0.5*('C'!E35+'C'!F35)*(LN(KT!F35/KT!E35)/20-LN(MH!F35/MH!E35)/20))*100</f>
        <v>2.290903769640583</v>
      </c>
      <c r="K35" s="36">
        <f>(0.5*('C'!I35+'C'!J35)*GR_QL!E35)*100</f>
        <v>0.87003008185840058</v>
      </c>
      <c r="L35" s="36">
        <f t="shared" si="1"/>
        <v>-3.2894329858790927E-2</v>
      </c>
      <c r="M35" s="36">
        <f>LN(RV!E35/MH!E35)</f>
        <v>0.33976238043976398</v>
      </c>
      <c r="N35" s="20">
        <f>(LN(RV!G35/RV!F35)/18-LN(MH!G35/MH!F35)/18)*100</f>
        <v>2.4183663850147039</v>
      </c>
      <c r="O35" s="4">
        <f>(0.5*('C'!F35+'C'!G35)*(LN(KT!G35/KT!F35)/18-LN(MH!G35/MH!F35)/18))*100</f>
        <v>0.93567029737429697</v>
      </c>
      <c r="P35" s="4">
        <f>(0.5*('C'!J35+'C'!K35)*GR_QL!F35)*100</f>
        <v>0.71851749412451882</v>
      </c>
      <c r="Q35" s="4">
        <f t="shared" si="2"/>
        <v>0.76417859351588813</v>
      </c>
      <c r="R35" s="21">
        <f>LN(RV!F35/MH!F35)</f>
        <v>0.96537028476780251</v>
      </c>
      <c r="S35" s="20">
        <f>(LN(RV!G35/RV!E35)/38-LN(MH!G35/MH!E35)/38)*100</f>
        <v>2.7918785621860138</v>
      </c>
      <c r="T35" s="4">
        <f>(0.5*('C'!E35+'C'!G35)*(LN(KT!G35/KT!E35)/38-LN(MH!G35/MH!E35)/38))*100</f>
        <v>1.6603417665494471</v>
      </c>
      <c r="U35" s="4">
        <f>(0.5*('C'!I35+'C'!K35)*GR_QL!G35)*100</f>
        <v>0.72260096664736617</v>
      </c>
      <c r="V35" s="4">
        <f t="shared" si="3"/>
        <v>0.40893582898920056</v>
      </c>
      <c r="W35" s="21">
        <f t="shared" si="6"/>
        <v>0.33976238043976398</v>
      </c>
      <c r="X35" s="36">
        <f>(LN(RV!G35/RV!D35)/53-LN(MH!G35/MH!D35)/53)*100</f>
        <v>3.725557292295365</v>
      </c>
      <c r="Y35" s="36">
        <f>(0.5*('C'!D35+'C'!G35)*(LN(KT!G35/KT!D35)/53-LN(MH!G35/MH!D35)/53))*100</f>
        <v>1.629901916150162</v>
      </c>
      <c r="Z35" s="36">
        <f>(0.5*('C'!H35+'C'!K35)*GR_QL!H35)*100</f>
        <v>0.43962182655048015</v>
      </c>
      <c r="AA35" s="36">
        <f t="shared" si="4"/>
        <v>1.6560335495947227</v>
      </c>
      <c r="AB35" s="36">
        <f t="shared" si="5"/>
        <v>-0.57386913084609414</v>
      </c>
    </row>
    <row r="36" spans="2:28">
      <c r="B36" s="3">
        <v>32</v>
      </c>
      <c r="C36" s="3" t="s">
        <v>61</v>
      </c>
      <c r="D36" s="20">
        <f>(LN(RV!E36/RV!D36)/15-LN(MH!E36/MH!D36)/15)*100</f>
        <v>6.5900459094396266</v>
      </c>
      <c r="E36" s="4">
        <f>(0.5*('C'!D36+'C'!E36)*(LN(KT!E36/KT!D36)/15-LN(MH!E36/MH!D36)/15))*100</f>
        <v>2.479575096610009</v>
      </c>
      <c r="F36" s="4">
        <f>(0.5*('C'!H36+'C'!I36)*GR_QL!D36)*100</f>
        <v>0.40947500576841322</v>
      </c>
      <c r="G36" s="4">
        <f t="shared" si="0"/>
        <v>3.7009958070612048</v>
      </c>
      <c r="H36" s="21">
        <f>LN(RV!D36/MH!D36)</f>
        <v>-0.90468070541891465</v>
      </c>
      <c r="I36" s="36">
        <f>(LN(RV!F36/RV!E36)/20-LN(MH!F36/MH!E36)/20)*100</f>
        <v>3.8518142625458953</v>
      </c>
      <c r="J36" s="36">
        <f>(0.5*('C'!E36+'C'!F36)*(LN(KT!F36/KT!E36)/20-LN(MH!F36/MH!E36)/20))*100</f>
        <v>1.7925555809143683</v>
      </c>
      <c r="K36" s="36">
        <f>(0.5*('C'!I36+'C'!J36)*GR_QL!E36)*100</f>
        <v>0.65192470346764897</v>
      </c>
      <c r="L36" s="36">
        <f t="shared" si="1"/>
        <v>1.4073339781638781</v>
      </c>
      <c r="M36" s="36">
        <f>LN(RV!E36/MH!E36)</f>
        <v>8.3826180997029334E-2</v>
      </c>
      <c r="N36" s="20">
        <f>(LN(RV!G36/RV!F36)/18-LN(MH!G36/MH!F36)/18)*100</f>
        <v>2.3413589288146075</v>
      </c>
      <c r="O36" s="4">
        <f>(0.5*('C'!F36+'C'!G36)*(LN(KT!G36/KT!F36)/18-LN(MH!G36/MH!F36)/18))*100</f>
        <v>1.8267936739359565</v>
      </c>
      <c r="P36" s="4">
        <f>(0.5*('C'!J36+'C'!K36)*GR_QL!F36)*100</f>
        <v>0.84496103039915504</v>
      </c>
      <c r="Q36" s="4">
        <f t="shared" si="2"/>
        <v>-0.33039577552050403</v>
      </c>
      <c r="R36" s="21">
        <f>LN(RV!F36/MH!F36)</f>
        <v>0.85418903350620845</v>
      </c>
      <c r="S36" s="20">
        <f>(LN(RV!G36/RV!E36)/38-LN(MH!G36/MH!E36)/38)*100</f>
        <v>3.1363354202521281</v>
      </c>
      <c r="T36" s="4">
        <f>(0.5*('C'!E36+'C'!G36)*(LN(KT!G36/KT!E36)/38-LN(MH!G36/MH!E36)/38))*100</f>
        <v>2.0330890410702369</v>
      </c>
      <c r="U36" s="4">
        <f>(0.5*('C'!I36+'C'!K36)*GR_QL!G36)*100</f>
        <v>0.61332239282899181</v>
      </c>
      <c r="V36" s="4">
        <f t="shared" si="3"/>
        <v>0.48992398635289935</v>
      </c>
      <c r="W36" s="21">
        <f t="shared" si="6"/>
        <v>8.3826180997029334E-2</v>
      </c>
      <c r="X36" s="36">
        <f>(LN(RV!G36/RV!D36)/53-LN(MH!G36/MH!D36)/53)*100</f>
        <v>4.1138006530410429</v>
      </c>
      <c r="Y36" s="36">
        <f>(0.5*('C'!D36+'C'!G36)*(LN(KT!G36/KT!D36)/53-LN(MH!G36/MH!D36)/53))*100</f>
        <v>2.0804971128968708</v>
      </c>
      <c r="Z36" s="36">
        <f>(0.5*('C'!H36+'C'!K36)*GR_QL!H36)*100</f>
        <v>0.49339459980863742</v>
      </c>
      <c r="AA36" s="36">
        <f t="shared" si="4"/>
        <v>1.5399089403355348</v>
      </c>
      <c r="AB36" s="36">
        <f t="shared" si="5"/>
        <v>-0.90468070541891465</v>
      </c>
    </row>
    <row r="37" spans="2:28">
      <c r="B37" s="3">
        <v>33</v>
      </c>
      <c r="C37" s="3" t="s">
        <v>62</v>
      </c>
      <c r="D37" s="20">
        <f>(LN(RV!E37/RV!D37)/15-LN(MH!E37/MH!D37)/15)*100</f>
        <v>8.8442288366869075</v>
      </c>
      <c r="E37" s="4">
        <f>(0.5*('C'!D37+'C'!E37)*(LN(KT!E37/KT!D37)/15-LN(MH!E37/MH!D37)/15))*100</f>
        <v>2.7128280323544303</v>
      </c>
      <c r="F37" s="4">
        <f>(0.5*('C'!H37+'C'!I37)*GR_QL!D37)*100</f>
        <v>0.15864128006135325</v>
      </c>
      <c r="G37" s="4">
        <f t="shared" si="0"/>
        <v>5.9727595242711242</v>
      </c>
      <c r="H37" s="21">
        <f>LN(RV!D37/MH!D37)</f>
        <v>-0.84923714290989716</v>
      </c>
      <c r="I37" s="36">
        <f>(LN(RV!F37/RV!E37)/20-LN(MH!F37/MH!E37)/20)*100</f>
        <v>3.3330854730774915</v>
      </c>
      <c r="J37" s="36">
        <f>(0.5*('C'!E37+'C'!F37)*(LN(KT!F37/KT!E37)/20-LN(MH!F37/MH!E37)/20))*100</f>
        <v>1.9238207388683142</v>
      </c>
      <c r="K37" s="36">
        <f>(0.5*('C'!I37+'C'!J37)*GR_QL!E37)*100</f>
        <v>0.94639814968299274</v>
      </c>
      <c r="L37" s="36">
        <f t="shared" si="1"/>
        <v>0.46286658452618457</v>
      </c>
      <c r="M37" s="36">
        <f>LN(RV!E37/MH!E37)</f>
        <v>0.47739718259313907</v>
      </c>
      <c r="N37" s="20">
        <f>(LN(RV!G37/RV!F37)/18-LN(MH!G37/MH!F37)/18)*100</f>
        <v>1.4279618168047905</v>
      </c>
      <c r="O37" s="4">
        <f>(0.5*('C'!F37+'C'!G37)*(LN(KT!G37/KT!F37)/18-LN(MH!G37/MH!F37)/18))*100</f>
        <v>0.74204551391393669</v>
      </c>
      <c r="P37" s="4">
        <f>(0.5*('C'!J37+'C'!K37)*GR_QL!F37)*100</f>
        <v>0.64403413711469448</v>
      </c>
      <c r="Q37" s="4">
        <f t="shared" si="2"/>
        <v>4.188216577615933E-2</v>
      </c>
      <c r="R37" s="21">
        <f>LN(RV!F37/MH!F37)</f>
        <v>1.1440142772086372</v>
      </c>
      <c r="S37" s="20">
        <f>(LN(RV!G37/RV!E37)/38-LN(MH!G37/MH!E37)/38)*100</f>
        <v>2.4306584780009484</v>
      </c>
      <c r="T37" s="4">
        <f>(0.5*('C'!E37+'C'!G37)*(LN(KT!G37/KT!E37)/38-LN(MH!G37/MH!E37)/38))*100</f>
        <v>1.398465741930601</v>
      </c>
      <c r="U37" s="4">
        <f>(0.5*('C'!I37+'C'!K37)*GR_QL!G37)*100</f>
        <v>0.73645618789600353</v>
      </c>
      <c r="V37" s="4">
        <f t="shared" si="3"/>
        <v>0.29573654817434381</v>
      </c>
      <c r="W37" s="21">
        <f t="shared" si="6"/>
        <v>0.47739718259313907</v>
      </c>
      <c r="X37" s="36">
        <f>(LN(RV!G37/RV!D37)/53-LN(MH!G37/MH!D37)/53)*100</f>
        <v>4.2458199002705594</v>
      </c>
      <c r="Y37" s="36">
        <f>(0.5*('C'!D37+'C'!G37)*(LN(KT!G37/KT!D37)/53-LN(MH!G37/MH!D37)/53))*100</f>
        <v>1.5886734070601451</v>
      </c>
      <c r="Z37" s="36">
        <f>(0.5*('C'!H37+'C'!K37)*GR_QL!H37)*100</f>
        <v>0.53092224896647655</v>
      </c>
      <c r="AA37" s="36">
        <f t="shared" si="4"/>
        <v>2.1262242442439376</v>
      </c>
      <c r="AB37" s="36">
        <f t="shared" si="5"/>
        <v>-0.84923714290989716</v>
      </c>
    </row>
    <row r="38" spans="2:28">
      <c r="B38" s="3">
        <v>34</v>
      </c>
      <c r="C38" s="3" t="s">
        <v>63</v>
      </c>
      <c r="D38" s="20">
        <f>(LN(RV!E38/RV!D38)/15-LN(MH!E38/MH!D38)/15)*100</f>
        <v>7.0548744414011084</v>
      </c>
      <c r="E38" s="4">
        <f>(0.5*('C'!D38+'C'!E38)*(LN(KT!E38/KT!D38)/15-LN(MH!E38/MH!D38)/15))*100</f>
        <v>1.8112292523933833</v>
      </c>
      <c r="F38" s="4">
        <f>(0.5*('C'!H38+'C'!I38)*GR_QL!D38)*100</f>
        <v>0.20338056923349851</v>
      </c>
      <c r="G38" s="4">
        <f t="shared" si="0"/>
        <v>5.0402646197742262</v>
      </c>
      <c r="H38" s="21">
        <f>LN(RV!D38/MH!D38)</f>
        <v>-0.58573399292627004</v>
      </c>
      <c r="I38" s="36">
        <f>(LN(RV!F38/RV!E38)/20-LN(MH!F38/MH!E38)/20)*100</f>
        <v>3.4089843615770539</v>
      </c>
      <c r="J38" s="36">
        <f>(0.5*('C'!E38+'C'!F38)*(LN(KT!F38/KT!E38)/20-LN(MH!F38/MH!E38)/20))*100</f>
        <v>1.7644458569289274</v>
      </c>
      <c r="K38" s="36">
        <f>(0.5*('C'!I38+'C'!J38)*GR_QL!E38)*100</f>
        <v>1.0138750217962911</v>
      </c>
      <c r="L38" s="36">
        <f t="shared" si="1"/>
        <v>0.63066348285183538</v>
      </c>
      <c r="M38" s="36">
        <f>LN(RV!E38/MH!E38)</f>
        <v>0.47249717328389634</v>
      </c>
      <c r="N38" s="20">
        <f>(LN(RV!G38/RV!F38)/18-LN(MH!G38/MH!F38)/18)*100</f>
        <v>2.2430152337720588</v>
      </c>
      <c r="O38" s="4">
        <f>(0.5*('C'!F38+'C'!G38)*(LN(KT!G38/KT!F38)/18-LN(MH!G38/MH!F38)/18))*100</f>
        <v>0.86036768471413061</v>
      </c>
      <c r="P38" s="4">
        <f>(0.5*('C'!J38+'C'!K38)*GR_QL!F38)*100</f>
        <v>0.8962332421988618</v>
      </c>
      <c r="Q38" s="4">
        <f t="shared" si="2"/>
        <v>0.48641430685906639</v>
      </c>
      <c r="R38" s="21">
        <f>LN(RV!F38/MH!F38)</f>
        <v>1.1542940455993072</v>
      </c>
      <c r="S38" s="20">
        <f>(LN(RV!G38/RV!E38)/38-LN(MH!G38/MH!E38)/38)*100</f>
        <v>2.8566831957746883</v>
      </c>
      <c r="T38" s="4">
        <f>(0.5*('C'!E38+'C'!G38)*(LN(KT!G38/KT!E38)/38-LN(MH!G38/MH!E38)/38))*100</f>
        <v>1.3647295728015874</v>
      </c>
      <c r="U38" s="4">
        <f>(0.5*('C'!I38+'C'!K38)*GR_QL!G38)*100</f>
        <v>0.93297574523072435</v>
      </c>
      <c r="V38" s="4">
        <f t="shared" si="3"/>
        <v>0.55897787774237662</v>
      </c>
      <c r="W38" s="21">
        <f t="shared" si="6"/>
        <v>0.47249717328389634</v>
      </c>
      <c r="X38" s="36">
        <f>(LN(RV!G38/RV!D38)/53-LN(MH!G38/MH!D38)/53)*100</f>
        <v>4.0448505294425434</v>
      </c>
      <c r="Y38" s="36">
        <f>(0.5*('C'!D38+'C'!G38)*(LN(KT!G38/KT!D38)/53-LN(MH!G38/MH!D38)/53))*100</f>
        <v>1.3999602809576379</v>
      </c>
      <c r="Z38" s="36">
        <f>(0.5*('C'!H38+'C'!K38)*GR_QL!H38)*100</f>
        <v>0.58867832954749266</v>
      </c>
      <c r="AA38" s="36">
        <f t="shared" si="4"/>
        <v>2.0562119189374131</v>
      </c>
      <c r="AB38" s="36">
        <f t="shared" si="5"/>
        <v>-0.58573399292627004</v>
      </c>
    </row>
    <row r="39" spans="2:28">
      <c r="B39" s="3">
        <v>35</v>
      </c>
      <c r="C39" s="3" t="s">
        <v>64</v>
      </c>
      <c r="D39" s="20">
        <f>(LN(RV!E39/RV!D39)/15-LN(MH!E39/MH!D39)/15)*100</f>
        <v>7.634110331198146</v>
      </c>
      <c r="E39" s="4">
        <f>(0.5*('C'!D39+'C'!E39)*(LN(KT!E39/KT!D39)/15-LN(MH!E39/MH!D39)/15))*100</f>
        <v>2.2650033744256914</v>
      </c>
      <c r="F39" s="4">
        <f>(0.5*('C'!H39+'C'!I39)*GR_QL!D39)*100</f>
        <v>0.18797619733193341</v>
      </c>
      <c r="G39" s="4">
        <f t="shared" si="0"/>
        <v>5.1811307594405207</v>
      </c>
      <c r="H39" s="21">
        <f>LN(RV!D39/MH!D39)</f>
        <v>-0.47777607902750086</v>
      </c>
      <c r="I39" s="36">
        <f>(LN(RV!F39/RV!E39)/20-LN(MH!F39/MH!E39)/20)*100</f>
        <v>2.4824757430657174</v>
      </c>
      <c r="J39" s="36">
        <f>(0.5*('C'!E39+'C'!F39)*(LN(KT!F39/KT!E39)/20-LN(MH!F39/MH!E39)/20))*100</f>
        <v>1.8501031008936222</v>
      </c>
      <c r="K39" s="36">
        <f>(0.5*('C'!I39+'C'!J39)*GR_QL!E39)*100</f>
        <v>0.76212188843859863</v>
      </c>
      <c r="L39" s="36">
        <f t="shared" si="1"/>
        <v>-0.12974924626650342</v>
      </c>
      <c r="M39" s="36">
        <f>LN(RV!E39/MH!E39)</f>
        <v>0.66734047065222091</v>
      </c>
      <c r="N39" s="20">
        <f>(LN(RV!G39/RV!F39)/18-LN(MH!G39/MH!F39)/18)*100</f>
        <v>1.9016202805103473</v>
      </c>
      <c r="O39" s="4">
        <f>(0.5*('C'!F39+'C'!G39)*(LN(KT!G39/KT!F39)/18-LN(MH!G39/MH!F39)/18))*100</f>
        <v>0.93127245361415167</v>
      </c>
      <c r="P39" s="4">
        <f>(0.5*('C'!J39+'C'!K39)*GR_QL!F39)*100</f>
        <v>0.73171858745206764</v>
      </c>
      <c r="Q39" s="4">
        <f t="shared" si="2"/>
        <v>0.23862923944412795</v>
      </c>
      <c r="R39" s="21">
        <f>LN(RV!F39/MH!F39)</f>
        <v>1.1638356192653643</v>
      </c>
      <c r="S39" s="20">
        <f>(LN(RV!G39/RV!E39)/38-LN(MH!G39/MH!E39)/38)*100</f>
        <v>2.2073336818552787</v>
      </c>
      <c r="T39" s="4">
        <f>(0.5*('C'!E39+'C'!G39)*(LN(KT!G39/KT!E39)/38-LN(MH!G39/MH!E39)/38))*100</f>
        <v>1.4441094809780524</v>
      </c>
      <c r="U39" s="4">
        <f>(0.5*('C'!I39+'C'!K39)*GR_QL!G39)*100</f>
        <v>0.69214022502766825</v>
      </c>
      <c r="V39" s="4">
        <f t="shared" si="3"/>
        <v>7.1083975849558056E-2</v>
      </c>
      <c r="W39" s="21">
        <f t="shared" si="6"/>
        <v>0.66734047065222091</v>
      </c>
      <c r="X39" s="36">
        <f>(LN(RV!G39/RV!D39)/53-LN(MH!G39/MH!D39)/53)*100</f>
        <v>3.7432138656315619</v>
      </c>
      <c r="Y39" s="36">
        <f>(0.5*('C'!D39+'C'!G39)*(LN(KT!G39/KT!D39)/53-LN(MH!G39/MH!D39)/53))*100</f>
        <v>1.519574569598128</v>
      </c>
      <c r="Z39" s="36">
        <f>(0.5*('C'!H39+'C'!K39)*GR_QL!H39)*100</f>
        <v>0.48531136913439238</v>
      </c>
      <c r="AA39" s="36">
        <f t="shared" si="4"/>
        <v>1.7383279268990413</v>
      </c>
      <c r="AB39" s="36">
        <f t="shared" si="5"/>
        <v>-0.47777607902750086</v>
      </c>
    </row>
    <row r="40" spans="2:28">
      <c r="B40" s="3">
        <v>36</v>
      </c>
      <c r="C40" s="3" t="s">
        <v>65</v>
      </c>
      <c r="D40" s="20">
        <f>(LN(RV!E40/RV!D40)/15-LN(MH!E40/MH!D40)/15)*100</f>
        <v>7.4401989117054121</v>
      </c>
      <c r="E40" s="4">
        <f>(0.5*('C'!D40+'C'!E40)*(LN(KT!E40/KT!D40)/15-LN(MH!E40/MH!D40)/15))*100</f>
        <v>2.0317112366226997</v>
      </c>
      <c r="F40" s="4">
        <f>(0.5*('C'!H40+'C'!I40)*GR_QL!D40)*100</f>
        <v>0.4190069814704151</v>
      </c>
      <c r="G40" s="4">
        <f t="shared" si="0"/>
        <v>4.9894806936122977</v>
      </c>
      <c r="H40" s="21">
        <f>LN(RV!D40/MH!D40)</f>
        <v>-0.77375721864642577</v>
      </c>
      <c r="I40" s="36">
        <f>(LN(RV!F40/RV!E40)/20-LN(MH!F40/MH!E40)/20)*100</f>
        <v>3.163412982247535</v>
      </c>
      <c r="J40" s="36">
        <f>(0.5*('C'!E40+'C'!F40)*(LN(KT!F40/KT!E40)/20-LN(MH!F40/MH!E40)/20))*100</f>
        <v>1.7784811416888227</v>
      </c>
      <c r="K40" s="36">
        <f>(0.5*('C'!I40+'C'!J40)*GR_QL!E40)*100</f>
        <v>0.84939290900131714</v>
      </c>
      <c r="L40" s="36">
        <f t="shared" si="1"/>
        <v>0.53553893155739518</v>
      </c>
      <c r="M40" s="36">
        <f>LN(RV!E40/MH!E40)</f>
        <v>0.34227261810938597</v>
      </c>
      <c r="N40" s="20">
        <f>(LN(RV!G40/RV!F40)/18-LN(MH!G40/MH!F40)/18)*100</f>
        <v>2.8489324222457166</v>
      </c>
      <c r="O40" s="4">
        <f>(0.5*('C'!F40+'C'!G40)*(LN(KT!G40/KT!F40)/18-LN(MH!G40/MH!F40)/18))*100</f>
        <v>1.4647303708029249</v>
      </c>
      <c r="P40" s="4">
        <f>(0.5*('C'!J40+'C'!K40)*GR_QL!F40)*100</f>
        <v>1.0274516099217625</v>
      </c>
      <c r="Q40" s="4">
        <f t="shared" si="2"/>
        <v>0.35675044152102919</v>
      </c>
      <c r="R40" s="21">
        <f>LN(RV!F40/MH!F40)</f>
        <v>0.97495521455889289</v>
      </c>
      <c r="S40" s="20">
        <f>(LN(RV!G40/RV!E40)/38-LN(MH!G40/MH!E40)/38)*100</f>
        <v>3.0144485064572</v>
      </c>
      <c r="T40" s="4">
        <f>(0.5*('C'!E40+'C'!G40)*(LN(KT!G40/KT!E40)/38-LN(MH!G40/MH!E40)/38))*100</f>
        <v>1.7941386277615858</v>
      </c>
      <c r="U40" s="4">
        <f>(0.5*('C'!I40+'C'!K40)*GR_QL!G40)*100</f>
        <v>0.74210806423900533</v>
      </c>
      <c r="V40" s="4">
        <f t="shared" si="3"/>
        <v>0.47820181445660881</v>
      </c>
      <c r="W40" s="21">
        <f t="shared" si="6"/>
        <v>0.34227261810938597</v>
      </c>
      <c r="X40" s="36">
        <f>(LN(RV!G40/RV!D40)/53-LN(MH!G40/MH!D40)/53)*100</f>
        <v>4.2670193758670711</v>
      </c>
      <c r="Y40" s="36">
        <f>(0.5*('C'!D40+'C'!G40)*(LN(KT!G40/KT!D40)/53-LN(MH!G40/MH!D40)/53))*100</f>
        <v>1.8240432908890305</v>
      </c>
      <c r="Z40" s="36">
        <f>(0.5*('C'!H40+'C'!K40)*GR_QL!H40)*100</f>
        <v>0.5040473071847914</v>
      </c>
      <c r="AA40" s="36">
        <f t="shared" si="4"/>
        <v>1.9389287777932491</v>
      </c>
      <c r="AB40" s="36">
        <f t="shared" si="5"/>
        <v>-0.77375721864642577</v>
      </c>
    </row>
    <row r="41" spans="2:28">
      <c r="B41" s="3">
        <v>37</v>
      </c>
      <c r="C41" s="3" t="s">
        <v>66</v>
      </c>
      <c r="D41" s="20">
        <f>(LN(RV!E41/RV!D41)/15-LN(MH!E41/MH!D41)/15)*100</f>
        <v>7.6329557055967392</v>
      </c>
      <c r="E41" s="4">
        <f>(0.5*('C'!D41+'C'!E41)*(LN(KT!E41/KT!D41)/15-LN(MH!E41/MH!D41)/15))*100</f>
        <v>1.9813739557229797</v>
      </c>
      <c r="F41" s="4">
        <f>(0.5*('C'!H41+'C'!I41)*GR_QL!D41)*100</f>
        <v>7.1909064207123688E-2</v>
      </c>
      <c r="G41" s="4">
        <f t="shared" si="0"/>
        <v>5.5796726856666359</v>
      </c>
      <c r="H41" s="21">
        <f>LN(RV!D41/MH!D41)</f>
        <v>-0.76324775959791324</v>
      </c>
      <c r="I41" s="36">
        <f>(LN(RV!F41/RV!E41)/20-LN(MH!F41/MH!E41)/20)*100</f>
        <v>3.1292423306675401</v>
      </c>
      <c r="J41" s="36">
        <f>(0.5*('C'!E41+'C'!F41)*(LN(KT!F41/KT!E41)/20-LN(MH!F41/MH!E41)/20))*100</f>
        <v>1.8480046614438452</v>
      </c>
      <c r="K41" s="36">
        <f>(0.5*('C'!I41+'C'!J41)*GR_QL!E41)*100</f>
        <v>0.95890852932789672</v>
      </c>
      <c r="L41" s="36">
        <f t="shared" si="1"/>
        <v>0.32232913989579814</v>
      </c>
      <c r="M41" s="36">
        <f>LN(RV!E41/MH!E41)</f>
        <v>0.38169559624159738</v>
      </c>
      <c r="N41" s="20">
        <f>(LN(RV!G41/RV!F41)/18-LN(MH!G41/MH!F41)/18)*100</f>
        <v>1.7483832761788456</v>
      </c>
      <c r="O41" s="4">
        <f>(0.5*('C'!F41+'C'!G41)*(LN(KT!G41/KT!F41)/18-LN(MH!G41/MH!F41)/18))*100</f>
        <v>0.93551441197063712</v>
      </c>
      <c r="P41" s="4">
        <f>(0.5*('C'!J41+'C'!K41)*GR_QL!F41)*100</f>
        <v>0.82562274223514664</v>
      </c>
      <c r="Q41" s="4">
        <f t="shared" si="2"/>
        <v>-1.275387802693817E-2</v>
      </c>
      <c r="R41" s="21">
        <f>LN(RV!F41/MH!F41)</f>
        <v>1.0075440623751055</v>
      </c>
      <c r="S41" s="20">
        <f>(LN(RV!G41/RV!E41)/38-LN(MH!G41/MH!E41)/38)*100</f>
        <v>2.4751511995939484</v>
      </c>
      <c r="T41" s="4">
        <f>(0.5*('C'!E41+'C'!G41)*(LN(KT!G41/KT!E41)/38-LN(MH!G41/MH!E41)/38))*100</f>
        <v>1.5026150765850161</v>
      </c>
      <c r="U41" s="4">
        <f>(0.5*('C'!I41+'C'!K41)*GR_QL!G41)*100</f>
        <v>0.82038796361900923</v>
      </c>
      <c r="V41" s="4">
        <f t="shared" si="3"/>
        <v>0.15214815938992299</v>
      </c>
      <c r="W41" s="21">
        <f t="shared" si="6"/>
        <v>0.38169559624159738</v>
      </c>
      <c r="X41" s="36">
        <f>(LN(RV!G41/RV!D41)/53-LN(MH!G41/MH!D41)/53)*100</f>
        <v>3.9349071918588887</v>
      </c>
      <c r="Y41" s="36">
        <f>(0.5*('C'!D41+'C'!G41)*(LN(KT!G41/KT!D41)/53-LN(MH!G41/MH!D41)/53))*100</f>
        <v>1.5265024806516121</v>
      </c>
      <c r="Z41" s="36">
        <f>(0.5*('C'!H41+'C'!K41)*GR_QL!H41)*100</f>
        <v>0.3922027300085224</v>
      </c>
      <c r="AA41" s="36">
        <f t="shared" si="4"/>
        <v>2.0162019811987544</v>
      </c>
      <c r="AB41" s="36">
        <f t="shared" si="5"/>
        <v>-0.76324775959791324</v>
      </c>
    </row>
    <row r="42" spans="2:28">
      <c r="B42" s="3">
        <v>38</v>
      </c>
      <c r="C42" s="3" t="s">
        <v>67</v>
      </c>
      <c r="D42" s="20">
        <f>(LN(RV!E42/RV!D42)/15-LN(MH!E42/MH!D42)/15)*100</f>
        <v>7.6625591590457276</v>
      </c>
      <c r="E42" s="4">
        <f>(0.5*('C'!D42+'C'!E42)*(LN(KT!E42/KT!D42)/15-LN(MH!E42/MH!D42)/15))*100</f>
        <v>2.4750073546824702</v>
      </c>
      <c r="F42" s="4">
        <f>(0.5*('C'!H42+'C'!I42)*GR_QL!D42)*100</f>
        <v>0.21931446534611382</v>
      </c>
      <c r="G42" s="4">
        <f t="shared" si="0"/>
        <v>4.9682373390171444</v>
      </c>
      <c r="H42" s="21">
        <f>LN(RV!D42/MH!D42)</f>
        <v>-0.81098314852165709</v>
      </c>
      <c r="I42" s="36">
        <f>(LN(RV!F42/RV!E42)/20-LN(MH!F42/MH!E42)/20)*100</f>
        <v>3.2035021968439596</v>
      </c>
      <c r="J42" s="36">
        <f>(0.5*('C'!E42+'C'!F42)*(LN(KT!F42/KT!E42)/20-LN(MH!F42/MH!E42)/20))*100</f>
        <v>1.66018309767668</v>
      </c>
      <c r="K42" s="36">
        <f>(0.5*('C'!I42+'C'!J42)*GR_QL!E42)*100</f>
        <v>0.83447395530034596</v>
      </c>
      <c r="L42" s="36">
        <f t="shared" si="1"/>
        <v>0.70884514386693365</v>
      </c>
      <c r="M42" s="36">
        <f>LN(RV!E42/MH!E42)</f>
        <v>0.33840072533520205</v>
      </c>
      <c r="N42" s="20">
        <f>(LN(RV!G42/RV!F42)/18-LN(MH!G42/MH!F42)/18)*100</f>
        <v>1.6740772463464295</v>
      </c>
      <c r="O42" s="4">
        <f>(0.5*('C'!F42+'C'!G42)*(LN(KT!G42/KT!F42)/18-LN(MH!G42/MH!F42)/18))*100</f>
        <v>0.70313906878502253</v>
      </c>
      <c r="P42" s="4">
        <f>(0.5*('C'!J42+'C'!K42)*GR_QL!F42)*100</f>
        <v>0.64227248750810673</v>
      </c>
      <c r="Q42" s="4">
        <f t="shared" si="2"/>
        <v>0.32866569005330026</v>
      </c>
      <c r="R42" s="21">
        <f>LN(RV!F42/MH!F42)</f>
        <v>0.979101164703994</v>
      </c>
      <c r="S42" s="20">
        <f>(LN(RV!G42/RV!E42)/38-LN(MH!G42/MH!E42)/38)*100</f>
        <v>2.4790377466082871</v>
      </c>
      <c r="T42" s="4">
        <f>(0.5*('C'!E42+'C'!G42)*(LN(KT!G42/KT!E42)/38-LN(MH!G42/MH!E42)/38))*100</f>
        <v>1.2260968192207726</v>
      </c>
      <c r="U42" s="4">
        <f>(0.5*('C'!I42+'C'!K42)*GR_QL!G42)*100</f>
        <v>0.64085221014706351</v>
      </c>
      <c r="V42" s="4">
        <f t="shared" si="3"/>
        <v>0.612088717240451</v>
      </c>
      <c r="W42" s="21">
        <f t="shared" si="6"/>
        <v>0.33840072533520205</v>
      </c>
      <c r="X42" s="36">
        <f>(LN(RV!G42/RV!D42)/53-LN(MH!G42/MH!D42)/53)*100</f>
        <v>3.9460721086188837</v>
      </c>
      <c r="Y42" s="36">
        <f>(0.5*('C'!D42+'C'!G42)*(LN(KT!G42/KT!D42)/53-LN(MH!G42/MH!D42)/53))*100</f>
        <v>1.4132852729603209</v>
      </c>
      <c r="Z42" s="36">
        <f>(0.5*('C'!H42+'C'!K42)*GR_QL!H42)*100</f>
        <v>0.35875809663066077</v>
      </c>
      <c r="AA42" s="36">
        <f t="shared" si="4"/>
        <v>2.1740287390279018</v>
      </c>
      <c r="AB42" s="36">
        <f t="shared" si="5"/>
        <v>-0.81098314852165709</v>
      </c>
    </row>
    <row r="43" spans="2:28">
      <c r="B43" s="3">
        <v>39</v>
      </c>
      <c r="C43" s="3" t="s">
        <v>68</v>
      </c>
      <c r="D43" s="20">
        <f>(LN(RV!E43/RV!D43)/15-LN(MH!E43/MH!D43)/15)*100</f>
        <v>7.782116853747949</v>
      </c>
      <c r="E43" s="4">
        <f>(0.5*('C'!D43+'C'!E43)*(LN(KT!E43/KT!D43)/15-LN(MH!E43/MH!D43)/15))*100</f>
        <v>2.3287847787313449</v>
      </c>
      <c r="F43" s="4">
        <f>(0.5*('C'!H43+'C'!I43)*GR_QL!D43)*100</f>
        <v>0.47061594046581506</v>
      </c>
      <c r="G43" s="4">
        <f t="shared" si="0"/>
        <v>4.9827161345507891</v>
      </c>
      <c r="H43" s="21">
        <f>LN(RV!D43/MH!D43)</f>
        <v>-0.88936014838301081</v>
      </c>
      <c r="I43" s="36">
        <f>(LN(RV!F43/RV!E43)/20-LN(MH!F43/MH!E43)/20)*100</f>
        <v>2.889340968347883</v>
      </c>
      <c r="J43" s="36">
        <f>(0.5*('C'!E43+'C'!F43)*(LN(KT!F43/KT!E43)/20-LN(MH!F43/MH!E43)/20))*100</f>
        <v>1.633675108890035</v>
      </c>
      <c r="K43" s="36">
        <f>(0.5*('C'!I43+'C'!J43)*GR_QL!E43)*100</f>
        <v>1.0081791655566437</v>
      </c>
      <c r="L43" s="36">
        <f t="shared" si="1"/>
        <v>0.24748669390120437</v>
      </c>
      <c r="M43" s="36">
        <f>LN(RV!E43/MH!E43)</f>
        <v>0.27795737967918149</v>
      </c>
      <c r="N43" s="20">
        <f>(LN(RV!G43/RV!F43)/18-LN(MH!G43/MH!F43)/18)*100</f>
        <v>1.7522691325234749</v>
      </c>
      <c r="O43" s="4">
        <f>(0.5*('C'!F43+'C'!G43)*(LN(KT!G43/KT!F43)/18-LN(MH!G43/MH!F43)/18))*100</f>
        <v>0.85946216832423017</v>
      </c>
      <c r="P43" s="4">
        <f>(0.5*('C'!J43+'C'!K43)*GR_QL!F43)*100</f>
        <v>0.70663860442084936</v>
      </c>
      <c r="Q43" s="4">
        <f t="shared" si="2"/>
        <v>0.18616835977839541</v>
      </c>
      <c r="R43" s="21">
        <f>LN(RV!F43/MH!F43)</f>
        <v>0.85582557334875797</v>
      </c>
      <c r="S43" s="20">
        <f>(LN(RV!G43/RV!E43)/38-LN(MH!G43/MH!E43)/38)*100</f>
        <v>2.3507279934836895</v>
      </c>
      <c r="T43" s="4">
        <f>(0.5*('C'!E43+'C'!G43)*(LN(KT!G43/KT!E43)/38-LN(MH!G43/MH!E43)/38))*100</f>
        <v>1.3305071510892168</v>
      </c>
      <c r="U43" s="4">
        <f>(0.5*('C'!I43+'C'!K43)*GR_QL!G43)*100</f>
        <v>0.73178299510156042</v>
      </c>
      <c r="V43" s="4">
        <f t="shared" si="3"/>
        <v>0.28843784729291233</v>
      </c>
      <c r="W43" s="21">
        <f t="shared" si="6"/>
        <v>0.27795737967918149</v>
      </c>
      <c r="X43" s="36">
        <f>(LN(RV!G43/RV!D43)/53-LN(MH!G43/MH!D43)/53)*100</f>
        <v>3.8879135199735746</v>
      </c>
      <c r="Y43" s="36">
        <f>(0.5*('C'!D43+'C'!G43)*(LN(KT!G43/KT!D43)/53-LN(MH!G43/MH!D43)/53))*100</f>
        <v>1.3980893030544097</v>
      </c>
      <c r="Z43" s="36">
        <f>(0.5*('C'!H43+'C'!K43)*GR_QL!H43)*100</f>
        <v>0.54558450811301196</v>
      </c>
      <c r="AA43" s="36">
        <f t="shared" si="4"/>
        <v>1.9442397088061529</v>
      </c>
      <c r="AB43" s="36">
        <f t="shared" si="5"/>
        <v>-0.88936014838301081</v>
      </c>
    </row>
    <row r="44" spans="2:28">
      <c r="B44" s="3">
        <v>40</v>
      </c>
      <c r="C44" s="3" t="s">
        <v>69</v>
      </c>
      <c r="D44" s="20">
        <f>(LN(RV!E44/RV!D44)/15-LN(MH!E44/MH!D44)/15)*100</f>
        <v>5.9234303847382295</v>
      </c>
      <c r="E44" s="4">
        <f>(0.5*('C'!D44+'C'!E44)*(LN(KT!E44/KT!D44)/15-LN(MH!E44/MH!D44)/15))*100</f>
        <v>1.6944305028369733</v>
      </c>
      <c r="F44" s="4">
        <f>(0.5*('C'!H44+'C'!I44)*GR_QL!D44)*100</f>
        <v>-3.6642580795002481E-2</v>
      </c>
      <c r="G44" s="4">
        <f t="shared" si="0"/>
        <v>4.2656424626962588</v>
      </c>
      <c r="H44" s="21">
        <f>LN(RV!D44/MH!D44)</f>
        <v>-0.43680875923156448</v>
      </c>
      <c r="I44" s="36">
        <f>(LN(RV!F44/RV!E44)/20-LN(MH!F44/MH!E44)/20)*100</f>
        <v>3.130026025019597</v>
      </c>
      <c r="J44" s="36">
        <f>(0.5*('C'!E44+'C'!F44)*(LN(KT!F44/KT!E44)/20-LN(MH!F44/MH!E44)/20))*100</f>
        <v>1.3743007066141291</v>
      </c>
      <c r="K44" s="36">
        <f>(0.5*('C'!I44+'C'!J44)*GR_QL!E44)*100</f>
        <v>0.91111868640612514</v>
      </c>
      <c r="L44" s="36">
        <f t="shared" si="1"/>
        <v>0.84460663199934283</v>
      </c>
      <c r="M44" s="36">
        <f>LN(RV!E44/MH!E44)</f>
        <v>0.45170579847916997</v>
      </c>
      <c r="N44" s="20">
        <f>(LN(RV!G44/RV!F44)/18-LN(MH!G44/MH!F44)/18)*100</f>
        <v>1.8277150672533997</v>
      </c>
      <c r="O44" s="4">
        <f>(0.5*('C'!F44+'C'!G44)*(LN(KT!G44/KT!F44)/18-LN(MH!G44/MH!F44)/18))*100</f>
        <v>0.93744739184175563</v>
      </c>
      <c r="P44" s="4">
        <f>(0.5*('C'!J44+'C'!K44)*GR_QL!F44)*100</f>
        <v>0.98104373410723145</v>
      </c>
      <c r="Q44" s="4">
        <f t="shared" si="2"/>
        <v>-9.0776058695587358E-2</v>
      </c>
      <c r="R44" s="21">
        <f>LN(RV!F44/MH!F44)</f>
        <v>1.0777110034830895</v>
      </c>
      <c r="S44" s="20">
        <f>(LN(RV!G44/RV!E44)/38-LN(MH!G44/MH!E44)/38)*100</f>
        <v>2.5131418871303457</v>
      </c>
      <c r="T44" s="4">
        <f>(0.5*('C'!E44+'C'!G44)*(LN(KT!G44/KT!E44)/38-LN(MH!G44/MH!E44)/38))*100</f>
        <v>1.2750773863626768</v>
      </c>
      <c r="U44" s="4">
        <f>(0.5*('C'!I44+'C'!K44)*GR_QL!G44)*100</f>
        <v>0.86076167398429471</v>
      </c>
      <c r="V44" s="4">
        <f t="shared" si="3"/>
        <v>0.37730282678337423</v>
      </c>
      <c r="W44" s="21">
        <f t="shared" si="6"/>
        <v>0.45170579847916997</v>
      </c>
      <c r="X44" s="36">
        <f>(LN(RV!G44/RV!D44)/53-LN(MH!G44/MH!D44)/53)*100</f>
        <v>3.4783178770193697</v>
      </c>
      <c r="Y44" s="36">
        <f>(0.5*('C'!D44+'C'!G44)*(LN(KT!G44/KT!D44)/53-LN(MH!G44/MH!D44)/53))*100</f>
        <v>1.2113403617192449</v>
      </c>
      <c r="Z44" s="36">
        <f>(0.5*('C'!H44+'C'!K44)*GR_QL!H44)*100</f>
        <v>0.49424012837819181</v>
      </c>
      <c r="AA44" s="36">
        <f t="shared" si="4"/>
        <v>1.7727373869219332</v>
      </c>
      <c r="AB44" s="36">
        <f t="shared" si="5"/>
        <v>-0.43680875923156448</v>
      </c>
    </row>
    <row r="45" spans="2:28">
      <c r="B45" s="3">
        <v>41</v>
      </c>
      <c r="C45" s="3" t="s">
        <v>70</v>
      </c>
      <c r="D45" s="20">
        <f>(LN(RV!E45/RV!D45)/15-LN(MH!E45/MH!D45)/15)*100</f>
        <v>6.9954628189827881</v>
      </c>
      <c r="E45" s="4">
        <f>(0.5*('C'!D45+'C'!E45)*(LN(KT!E45/KT!D45)/15-LN(MH!E45/MH!D45)/15))*100</f>
        <v>2.3241025570075213</v>
      </c>
      <c r="F45" s="4">
        <f>(0.5*('C'!H45+'C'!I45)*GR_QL!D45)*100</f>
        <v>0.1728168107987004</v>
      </c>
      <c r="G45" s="4">
        <f t="shared" si="0"/>
        <v>4.4985434511765661</v>
      </c>
      <c r="H45" s="21">
        <f>LN(RV!D45/MH!D45)</f>
        <v>-0.74021142754816216</v>
      </c>
      <c r="I45" s="36">
        <f>(LN(RV!F45/RV!E45)/20-LN(MH!F45/MH!E45)/20)*100</f>
        <v>3.0584172203854507</v>
      </c>
      <c r="J45" s="36">
        <f>(0.5*('C'!E45+'C'!F45)*(LN(KT!F45/KT!E45)/20-LN(MH!F45/MH!E45)/20))*100</f>
        <v>2.5496237192521374</v>
      </c>
      <c r="K45" s="36">
        <f>(0.5*('C'!I45+'C'!J45)*GR_QL!E45)*100</f>
        <v>0.63601218345067279</v>
      </c>
      <c r="L45" s="36">
        <f t="shared" si="1"/>
        <v>-0.12721868231735944</v>
      </c>
      <c r="M45" s="36">
        <f>LN(RV!E45/MH!E45)</f>
        <v>0.3091079952992562</v>
      </c>
      <c r="N45" s="20">
        <f>(LN(RV!G45/RV!F45)/18-LN(MH!G45/MH!F45)/18)*100</f>
        <v>2.6742296847947409</v>
      </c>
      <c r="O45" s="4">
        <f>(0.5*('C'!F45+'C'!G45)*(LN(KT!G45/KT!F45)/18-LN(MH!G45/MH!F45)/18))*100</f>
        <v>1.2425722075586896</v>
      </c>
      <c r="P45" s="4">
        <f>(0.5*('C'!J45+'C'!K45)*GR_QL!F45)*100</f>
        <v>0.72784056249062823</v>
      </c>
      <c r="Q45" s="4">
        <f t="shared" si="2"/>
        <v>0.70381691474542307</v>
      </c>
      <c r="R45" s="21">
        <f>LN(RV!F45/MH!F45)</f>
        <v>0.92079143937634644</v>
      </c>
      <c r="S45" s="20">
        <f>(LN(RV!G45/RV!E45)/38-LN(MH!G45/MH!E45)/38)*100</f>
        <v>2.8764336508951143</v>
      </c>
      <c r="T45" s="4">
        <f>(0.5*('C'!E45+'C'!G45)*(LN(KT!G45/KT!E45)/38-LN(MH!G45/MH!E45)/38))*100</f>
        <v>2.0005576096583022</v>
      </c>
      <c r="U45" s="4">
        <f>(0.5*('C'!I45+'C'!K45)*GR_QL!G45)*100</f>
        <v>0.5438515709829651</v>
      </c>
      <c r="V45" s="4">
        <f t="shared" si="3"/>
        <v>0.33202447025384696</v>
      </c>
      <c r="W45" s="21">
        <f t="shared" si="6"/>
        <v>0.3091079952992562</v>
      </c>
      <c r="X45" s="36">
        <f>(LN(RV!G45/RV!D45)/53-LN(MH!G45/MH!D45)/53)*100</f>
        <v>4.0421966229953998</v>
      </c>
      <c r="Y45" s="36">
        <f>(0.5*('C'!D45+'C'!G45)*(LN(KT!G45/KT!D45)/53-LN(MH!G45/MH!D45)/53))*100</f>
        <v>1.894879559372425</v>
      </c>
      <c r="Z45" s="36">
        <f>(0.5*('C'!H45+'C'!K45)*GR_QL!H45)*100</f>
        <v>0.29119275775444992</v>
      </c>
      <c r="AA45" s="36">
        <f t="shared" si="4"/>
        <v>1.8561243058685246</v>
      </c>
      <c r="AB45" s="36">
        <f t="shared" si="5"/>
        <v>-0.74021142754816216</v>
      </c>
    </row>
    <row r="46" spans="2:28">
      <c r="B46" s="3">
        <v>42</v>
      </c>
      <c r="C46" s="3" t="s">
        <v>71</v>
      </c>
      <c r="D46" s="20">
        <f>(LN(RV!E46/RV!D46)/15-LN(MH!E46/MH!D46)/15)*100</f>
        <v>6.5058206745734077</v>
      </c>
      <c r="E46" s="4">
        <f>(0.5*('C'!D46+'C'!E46)*(LN(KT!E46/KT!D46)/15-LN(MH!E46/MH!D46)/15))*100</f>
        <v>1.894360134429776</v>
      </c>
      <c r="F46" s="4">
        <f>(0.5*('C'!H46+'C'!I46)*GR_QL!D46)*100</f>
        <v>0.2125389507609001</v>
      </c>
      <c r="G46" s="4">
        <f t="shared" si="0"/>
        <v>4.3989215893827325</v>
      </c>
      <c r="H46" s="21">
        <f>LN(RV!D46/MH!D46)</f>
        <v>-0.80571052986253466</v>
      </c>
      <c r="I46" s="36">
        <f>(LN(RV!F46/RV!E46)/20-LN(MH!F46/MH!E46)/20)*100</f>
        <v>3.5270176623797256</v>
      </c>
      <c r="J46" s="36">
        <f>(0.5*('C'!E46+'C'!F46)*(LN(KT!F46/KT!E46)/20-LN(MH!F46/MH!E46)/20))*100</f>
        <v>1.6606179023818273</v>
      </c>
      <c r="K46" s="36">
        <f>(0.5*('C'!I46+'C'!J46)*GR_QL!E46)*100</f>
        <v>0.80810479503480337</v>
      </c>
      <c r="L46" s="36">
        <f t="shared" si="1"/>
        <v>1.0582949649630948</v>
      </c>
      <c r="M46" s="36">
        <f>LN(RV!E46/MH!E46)</f>
        <v>0.17016257132347654</v>
      </c>
      <c r="N46" s="20">
        <f>(LN(RV!G46/RV!F46)/18-LN(MH!G46/MH!F46)/18)*100</f>
        <v>1.6489296615907738</v>
      </c>
      <c r="O46" s="4">
        <f>(0.5*('C'!F46+'C'!G46)*(LN(KT!G46/KT!F46)/18-LN(MH!G46/MH!F46)/18))*100</f>
        <v>0.72299009318042073</v>
      </c>
      <c r="P46" s="4">
        <f>(0.5*('C'!J46+'C'!K46)*GR_QL!F46)*100</f>
        <v>0.36469138925096778</v>
      </c>
      <c r="Q46" s="4">
        <f t="shared" si="2"/>
        <v>0.5612481791593853</v>
      </c>
      <c r="R46" s="21">
        <f>LN(RV!F46/MH!F46)</f>
        <v>0.87556610379942179</v>
      </c>
      <c r="S46" s="20">
        <f>(LN(RV!G46/RV!E46)/38-LN(MH!G46/MH!E46)/38)*100</f>
        <v>2.637397030427064</v>
      </c>
      <c r="T46" s="4">
        <f>(0.5*('C'!E46+'C'!G46)*(LN(KT!G46/KT!E46)/38-LN(MH!G46/MH!E46)/38))*100</f>
        <v>1.2313084698907353</v>
      </c>
      <c r="U46" s="4">
        <f>(0.5*('C'!I46+'C'!K46)*GR_QL!G46)*100</f>
        <v>0.46184327880613629</v>
      </c>
      <c r="V46" s="4">
        <f t="shared" si="3"/>
        <v>0.9442452817301924</v>
      </c>
      <c r="W46" s="21">
        <f t="shared" si="6"/>
        <v>0.17016257132347654</v>
      </c>
      <c r="X46" s="36">
        <f>(LN(RV!G46/RV!D46)/53-LN(MH!G46/MH!D46)/53)*100</f>
        <v>3.7322339108458413</v>
      </c>
      <c r="Y46" s="36">
        <f>(0.5*('C'!D46+'C'!G46)*(LN(KT!G46/KT!D46)/53-LN(MH!G46/MH!D46)/53))*100</f>
        <v>1.2764476240096219</v>
      </c>
      <c r="Z46" s="36">
        <f>(0.5*('C'!H46+'C'!K46)*GR_QL!H46)*100</f>
        <v>0.24317861046622841</v>
      </c>
      <c r="AA46" s="36">
        <f t="shared" si="4"/>
        <v>2.2126076763699909</v>
      </c>
      <c r="AB46" s="36">
        <f t="shared" si="5"/>
        <v>-0.80571052986253466</v>
      </c>
    </row>
    <row r="47" spans="2:28">
      <c r="B47" s="3">
        <v>43</v>
      </c>
      <c r="C47" s="3" t="s">
        <v>72</v>
      </c>
      <c r="D47" s="20">
        <f>(LN(RV!E47/RV!D47)/15-LN(MH!E47/MH!D47)/15)*100</f>
        <v>6.87702042629898</v>
      </c>
      <c r="E47" s="4">
        <f>(0.5*('C'!D47+'C'!E47)*(LN(KT!E47/KT!D47)/15-LN(MH!E47/MH!D47)/15))*100</f>
        <v>2.1516727777972817</v>
      </c>
      <c r="F47" s="4">
        <f>(0.5*('C'!H47+'C'!I47)*GR_QL!D47)*100</f>
        <v>0.2094936724498753</v>
      </c>
      <c r="G47" s="4">
        <f t="shared" si="0"/>
        <v>4.5158539760518224</v>
      </c>
      <c r="H47" s="21">
        <f>LN(RV!D47/MH!D47)</f>
        <v>-0.8414229229749346</v>
      </c>
      <c r="I47" s="36">
        <f>(LN(RV!F47/RV!E47)/20-LN(MH!F47/MH!E47)/20)*100</f>
        <v>3.373951684480391</v>
      </c>
      <c r="J47" s="36">
        <f>(0.5*('C'!E47+'C'!F47)*(LN(KT!F47/KT!E47)/20-LN(MH!F47/MH!E47)/20))*100</f>
        <v>1.9948661901013316</v>
      </c>
      <c r="K47" s="36">
        <f>(0.5*('C'!I47+'C'!J47)*GR_QL!E47)*100</f>
        <v>0.68540143112320784</v>
      </c>
      <c r="L47" s="36">
        <f t="shared" si="1"/>
        <v>0.69368406325585152</v>
      </c>
      <c r="M47" s="36">
        <f>LN(RV!E47/MH!E47)</f>
        <v>0.19013014096991213</v>
      </c>
      <c r="N47" s="20">
        <f>(LN(RV!G47/RV!F47)/18-LN(MH!G47/MH!F47)/18)*100</f>
        <v>2.2599747862819921</v>
      </c>
      <c r="O47" s="4">
        <f>(0.5*('C'!F47+'C'!G47)*(LN(KT!G47/KT!F47)/18-LN(MH!G47/MH!F47)/18))*100</f>
        <v>0.96649899477702483</v>
      </c>
      <c r="P47" s="4">
        <f>(0.5*('C'!J47+'C'!K47)*GR_QL!F47)*100</f>
        <v>0.77743619710038459</v>
      </c>
      <c r="Q47" s="4">
        <f t="shared" si="2"/>
        <v>0.51603959440458269</v>
      </c>
      <c r="R47" s="21">
        <f>LN(RV!F47/MH!F47)</f>
        <v>0.86492047786599058</v>
      </c>
      <c r="S47" s="20">
        <f>(LN(RV!G47/RV!E47)/38-LN(MH!G47/MH!E47)/38)*100</f>
        <v>2.8462784169127282</v>
      </c>
      <c r="T47" s="4">
        <f>(0.5*('C'!E47+'C'!G47)*(LN(KT!G47/KT!E47)/38-LN(MH!G47/MH!E47)/38))*100</f>
        <v>1.5787435142948452</v>
      </c>
      <c r="U47" s="4">
        <f>(0.5*('C'!I47+'C'!K47)*GR_QL!G47)*100</f>
        <v>0.59394881631629504</v>
      </c>
      <c r="V47" s="4">
        <f t="shared" si="3"/>
        <v>0.67358608630158801</v>
      </c>
      <c r="W47" s="21">
        <f t="shared" si="6"/>
        <v>0.19013014096991213</v>
      </c>
      <c r="X47" s="36">
        <f>(LN(RV!G47/RV!D47)/53-LN(MH!G47/MH!D47)/53)*100</f>
        <v>3.9870544573050637</v>
      </c>
      <c r="Y47" s="36">
        <f>(0.5*('C'!D47+'C'!G47)*(LN(KT!G47/KT!D47)/53-LN(MH!G47/MH!D47)/53))*100</f>
        <v>1.5855974378746567</v>
      </c>
      <c r="Z47" s="36">
        <f>(0.5*('C'!H47+'C'!K47)*GR_QL!H47)*100</f>
        <v>0.30461299352087395</v>
      </c>
      <c r="AA47" s="36">
        <f t="shared" si="4"/>
        <v>2.0968440259095331</v>
      </c>
      <c r="AB47" s="36">
        <f t="shared" si="5"/>
        <v>-0.8414229229749346</v>
      </c>
    </row>
    <row r="48" spans="2:28">
      <c r="B48" s="3">
        <v>44</v>
      </c>
      <c r="C48" s="3" t="s">
        <v>73</v>
      </c>
      <c r="D48" s="20">
        <f>(LN(RV!E48/RV!D48)/15-LN(MH!E48/MH!D48)/15)*100</f>
        <v>7.6027448788351863</v>
      </c>
      <c r="E48" s="4">
        <f>(0.5*('C'!D48+'C'!E48)*(LN(KT!E48/KT!D48)/15-LN(MH!E48/MH!D48)/15))*100</f>
        <v>2.7204560492405303</v>
      </c>
      <c r="F48" s="4">
        <f>(0.5*('C'!H48+'C'!I48)*GR_QL!D48)*100</f>
        <v>0.29941800931955409</v>
      </c>
      <c r="G48" s="4">
        <f t="shared" si="0"/>
        <v>4.5828708202751018</v>
      </c>
      <c r="H48" s="21">
        <f>LN(RV!D48/MH!D48)</f>
        <v>-0.74484675467685679</v>
      </c>
      <c r="I48" s="36">
        <f>(LN(RV!F48/RV!E48)/20-LN(MH!F48/MH!E48)/20)*100</f>
        <v>2.967992118170498</v>
      </c>
      <c r="J48" s="36">
        <f>(0.5*('C'!E48+'C'!F48)*(LN(KT!F48/KT!E48)/20-LN(MH!F48/MH!E48)/20))*100</f>
        <v>2.0644485058514106</v>
      </c>
      <c r="K48" s="36">
        <f>(0.5*('C'!I48+'C'!J48)*GR_QL!E48)*100</f>
        <v>0.74944850741993918</v>
      </c>
      <c r="L48" s="36">
        <f t="shared" si="1"/>
        <v>0.15409510489914824</v>
      </c>
      <c r="M48" s="36">
        <f>LN(RV!E48/MH!E48)</f>
        <v>0.39556497714842115</v>
      </c>
      <c r="N48" s="20">
        <f>(LN(RV!G48/RV!F48)/18-LN(MH!G48/MH!F48)/18)*100</f>
        <v>2.8140029765214889</v>
      </c>
      <c r="O48" s="4">
        <f>(0.5*('C'!F48+'C'!G48)*(LN(KT!G48/KT!F48)/18-LN(MH!G48/MH!F48)/18))*100</f>
        <v>1.3770748518153408</v>
      </c>
      <c r="P48" s="4">
        <f>(0.5*('C'!J48+'C'!K48)*GR_QL!F48)*100</f>
        <v>0.7436965500797289</v>
      </c>
      <c r="Q48" s="4">
        <f t="shared" si="2"/>
        <v>0.69323157462641916</v>
      </c>
      <c r="R48" s="21">
        <f>LN(RV!F48/MH!F48)</f>
        <v>0.98916340078252074</v>
      </c>
      <c r="S48" s="20">
        <f>(LN(RV!G48/RV!E48)/38-LN(MH!G48/MH!E48)/38)*100</f>
        <v>2.8950498931788609</v>
      </c>
      <c r="T48" s="4">
        <f>(0.5*('C'!E48+'C'!G48)*(LN(KT!G48/KT!E48)/38-LN(MH!G48/MH!E48)/38))*100</f>
        <v>1.8677704634795764</v>
      </c>
      <c r="U48" s="4">
        <f>(0.5*('C'!I48+'C'!K48)*GR_QL!G48)*100</f>
        <v>0.61502194875178839</v>
      </c>
      <c r="V48" s="4">
        <f t="shared" si="3"/>
        <v>0.41225748094749604</v>
      </c>
      <c r="W48" s="21">
        <f t="shared" si="6"/>
        <v>0.39556497714842115</v>
      </c>
      <c r="X48" s="36">
        <f>(LN(RV!G48/RV!D48)/53-LN(MH!G48/MH!D48)/53)*100</f>
        <v>4.2274163985532924</v>
      </c>
      <c r="Y48" s="36">
        <f>(0.5*('C'!D48+'C'!G48)*(LN(KT!G48/KT!D48)/53-LN(MH!G48/MH!D48)/53))*100</f>
        <v>2.0563529140222667</v>
      </c>
      <c r="Z48" s="36">
        <f>(0.5*('C'!H48+'C'!K48)*GR_QL!H48)*100</f>
        <v>0.3448043929558301</v>
      </c>
      <c r="AA48" s="36">
        <f t="shared" si="4"/>
        <v>1.8262590915751957</v>
      </c>
      <c r="AB48" s="36">
        <f t="shared" si="5"/>
        <v>-0.74484675467685679</v>
      </c>
    </row>
    <row r="49" spans="2:28">
      <c r="B49" s="3">
        <v>45</v>
      </c>
      <c r="C49" s="3" t="s">
        <v>74</v>
      </c>
      <c r="D49" s="20">
        <f>(LN(RV!E49/RV!D49)/15-LN(MH!E49/MH!D49)/15)*100</f>
        <v>7.8603885395325994</v>
      </c>
      <c r="E49" s="4">
        <f>(0.5*('C'!D49+'C'!E49)*(LN(KT!E49/KT!D49)/15-LN(MH!E49/MH!D49)/15))*100</f>
        <v>2.6505319830940834</v>
      </c>
      <c r="F49" s="4">
        <f>(0.5*('C'!H49+'C'!I49)*GR_QL!D49)*100</f>
        <v>0.32757653856273505</v>
      </c>
      <c r="G49" s="4">
        <f t="shared" si="0"/>
        <v>4.8822800178757806</v>
      </c>
      <c r="H49" s="21">
        <f>LN(RV!D49/MH!D49)</f>
        <v>-0.95764512646203248</v>
      </c>
      <c r="I49" s="36">
        <f>(LN(RV!F49/RV!E49)/20-LN(MH!F49/MH!E49)/20)*100</f>
        <v>3.2211293988375989</v>
      </c>
      <c r="J49" s="36">
        <f>(0.5*('C'!E49+'C'!F49)*(LN(KT!F49/KT!E49)/20-LN(MH!F49/MH!E49)/20))*100</f>
        <v>1.5305885975917617</v>
      </c>
      <c r="K49" s="36">
        <f>(0.5*('C'!I49+'C'!J49)*GR_QL!E49)*100</f>
        <v>0.70389779467207536</v>
      </c>
      <c r="L49" s="36">
        <f t="shared" si="1"/>
        <v>0.9866430065737618</v>
      </c>
      <c r="M49" s="36">
        <f>LN(RV!E49/MH!E49)</f>
        <v>0.22141315446785742</v>
      </c>
      <c r="N49" s="20">
        <f>(LN(RV!G49/RV!F49)/18-LN(MH!G49/MH!F49)/18)*100</f>
        <v>2.0950043006330077</v>
      </c>
      <c r="O49" s="4">
        <f>(0.5*('C'!F49+'C'!G49)*(LN(KT!G49/KT!F49)/18-LN(MH!G49/MH!F49)/18))*100</f>
        <v>1.162553352676013</v>
      </c>
      <c r="P49" s="4">
        <f>(0.5*('C'!J49+'C'!K49)*GR_QL!F49)*100</f>
        <v>0.64700847454569865</v>
      </c>
      <c r="Q49" s="4">
        <f t="shared" si="2"/>
        <v>0.28544247341129603</v>
      </c>
      <c r="R49" s="21">
        <f>LN(RV!F49/MH!F49)</f>
        <v>0.86563903423537703</v>
      </c>
      <c r="S49" s="20">
        <f>(LN(RV!G49/RV!E49)/38-LN(MH!G49/MH!E49)/38)*100</f>
        <v>2.6877017207406868</v>
      </c>
      <c r="T49" s="4">
        <f>(0.5*('C'!E49+'C'!G49)*(LN(KT!G49/KT!E49)/38-LN(MH!G49/MH!E49)/38))*100</f>
        <v>1.5168641348949794</v>
      </c>
      <c r="U49" s="4">
        <f>(0.5*('C'!I49+'C'!K49)*GR_QL!G49)*100</f>
        <v>0.51656288073747925</v>
      </c>
      <c r="V49" s="4">
        <f t="shared" si="3"/>
        <v>0.65427470510822816</v>
      </c>
      <c r="W49" s="21">
        <f t="shared" si="6"/>
        <v>0.22141315446785742</v>
      </c>
      <c r="X49" s="36">
        <f>(LN(RV!G49/RV!D49)/53-LN(MH!G49/MH!D49)/53)*100</f>
        <v>4.1516696883233024</v>
      </c>
      <c r="Y49" s="36">
        <f>(0.5*('C'!D49+'C'!G49)*(LN(KT!G49/KT!D49)/53-LN(MH!G49/MH!D49)/53))*100</f>
        <v>1.6629797659431431</v>
      </c>
      <c r="Z49" s="36">
        <f>(0.5*('C'!H49+'C'!K49)*GR_QL!H49)*100</f>
        <v>0.34133563860930732</v>
      </c>
      <c r="AA49" s="36">
        <f t="shared" si="4"/>
        <v>2.1473542837708521</v>
      </c>
      <c r="AB49" s="36">
        <f t="shared" si="5"/>
        <v>-0.95764512646203248</v>
      </c>
    </row>
    <row r="50" spans="2:28">
      <c r="B50" s="3">
        <v>46</v>
      </c>
      <c r="C50" s="3" t="s">
        <v>75</v>
      </c>
      <c r="D50" s="20">
        <f>(LN(RV!E50/RV!D50)/15-LN(MH!E50/MH!D50)/15)*100</f>
        <v>7.0338955997175754</v>
      </c>
      <c r="E50" s="4">
        <f>(0.5*('C'!D50+'C'!E50)*(LN(KT!E50/KT!D50)/15-LN(MH!E50/MH!D50)/15))*100</f>
        <v>2.6015043661238533</v>
      </c>
      <c r="F50" s="4">
        <f>(0.5*('C'!H50+'C'!I50)*GR_QL!D50)*100</f>
        <v>0.36460999665076238</v>
      </c>
      <c r="G50" s="4">
        <f t="shared" si="0"/>
        <v>4.0677812369429596</v>
      </c>
      <c r="H50" s="21">
        <f>LN(RV!D50/MH!D50)</f>
        <v>-0.93232920131935859</v>
      </c>
      <c r="I50" s="36">
        <f>(LN(RV!F50/RV!E50)/20-LN(MH!F50/MH!E50)/20)*100</f>
        <v>3.8682196814581848</v>
      </c>
      <c r="J50" s="36">
        <f>(0.5*('C'!E50+'C'!F50)*(LN(KT!F50/KT!E50)/20-LN(MH!F50/MH!E50)/20))*100</f>
        <v>2.1860431686675388</v>
      </c>
      <c r="K50" s="36">
        <f>(0.5*('C'!I50+'C'!J50)*GR_QL!E50)*100</f>
        <v>0.91327939685591775</v>
      </c>
      <c r="L50" s="36">
        <f t="shared" si="1"/>
        <v>0.76889711593472831</v>
      </c>
      <c r="M50" s="36">
        <f>LN(RV!E50/MH!E50)</f>
        <v>0.12275513863827756</v>
      </c>
      <c r="N50" s="20">
        <f>(LN(RV!G50/RV!F50)/18-LN(MH!G50/MH!F50)/18)*100</f>
        <v>2.8480869272278642</v>
      </c>
      <c r="O50" s="4">
        <f>(0.5*('C'!F50+'C'!G50)*(LN(KT!G50/KT!F50)/18-LN(MH!G50/MH!F50)/18))*100</f>
        <v>0.97576056988635718</v>
      </c>
      <c r="P50" s="4">
        <f>(0.5*('C'!J50+'C'!K50)*GR_QL!F50)*100</f>
        <v>0.93560705482362505</v>
      </c>
      <c r="Q50" s="4">
        <f t="shared" si="2"/>
        <v>0.93671930251788194</v>
      </c>
      <c r="R50" s="21">
        <f>LN(RV!F50/MH!F50)</f>
        <v>0.89639907492991466</v>
      </c>
      <c r="S50" s="20">
        <f>(LN(RV!G50/RV!E50)/38-LN(MH!G50/MH!E50)/38)*100</f>
        <v>3.3849989031385594</v>
      </c>
      <c r="T50" s="4">
        <f>(0.5*('C'!E50+'C'!G50)*(LN(KT!G50/KT!E50)/38-LN(MH!G50/MH!E50)/38))*100</f>
        <v>1.6721762186875579</v>
      </c>
      <c r="U50" s="4">
        <f>(0.5*('C'!I50+'C'!K50)*GR_QL!G50)*100</f>
        <v>0.75134904782359169</v>
      </c>
      <c r="V50" s="4">
        <f t="shared" si="3"/>
        <v>0.96147363662740981</v>
      </c>
      <c r="W50" s="21">
        <f t="shared" si="6"/>
        <v>0.12275513863827756</v>
      </c>
      <c r="X50" s="36">
        <f>(LN(RV!G50/RV!D50)/53-LN(MH!G50/MH!D50)/53)*100</f>
        <v>4.4177055153779037</v>
      </c>
      <c r="Y50" s="36">
        <f>(0.5*('C'!D50+'C'!G50)*(LN(KT!G50/KT!D50)/53-LN(MH!G50/MH!D50)/53))*100</f>
        <v>1.7944925214371674</v>
      </c>
      <c r="Z50" s="36">
        <f>(0.5*('C'!H50+'C'!K50)*GR_QL!H50)*100</f>
        <v>0.53364649359187744</v>
      </c>
      <c r="AA50" s="36">
        <f t="shared" si="4"/>
        <v>2.0895665003488588</v>
      </c>
      <c r="AB50" s="36">
        <f t="shared" si="5"/>
        <v>-0.93232920131935859</v>
      </c>
    </row>
    <row r="51" spans="2:28">
      <c r="B51" s="7">
        <v>47</v>
      </c>
      <c r="C51" s="33" t="s">
        <v>76</v>
      </c>
      <c r="D51" s="34" t="s">
        <v>14</v>
      </c>
      <c r="E51" s="24" t="s">
        <v>14</v>
      </c>
      <c r="F51" s="24" t="s">
        <v>14</v>
      </c>
      <c r="G51" s="24" t="s">
        <v>14</v>
      </c>
      <c r="H51" s="33" t="s">
        <v>18</v>
      </c>
      <c r="I51" s="7" t="s">
        <v>14</v>
      </c>
      <c r="J51" s="7" t="s">
        <v>14</v>
      </c>
      <c r="K51" s="7" t="s">
        <v>14</v>
      </c>
      <c r="L51" s="7" t="s">
        <v>14</v>
      </c>
      <c r="M51" s="7" t="s">
        <v>14</v>
      </c>
      <c r="N51" s="41">
        <f>(LN(RV!G51/RV!F51)/18-LN(MH!G51/MH!F51)/18)*100</f>
        <v>1.6950928855991327</v>
      </c>
      <c r="O51" s="38">
        <f>(0.5*('C'!F51+'C'!G51)*(LN(KT!G51/KT!F51)/18-LN(MH!G51/MH!F51)/18))*100</f>
        <v>1.3695341675676846</v>
      </c>
      <c r="P51" s="38">
        <f>(0.5*('C'!J51+'C'!K51)*GR_QL!F51)*100</f>
        <v>0.87021097382302226</v>
      </c>
      <c r="Q51" s="38">
        <f t="shared" si="2"/>
        <v>-0.54465225579157417</v>
      </c>
      <c r="R51" s="42">
        <f>LN(RV!F51/MH!F51)</f>
        <v>0.87407869418984618</v>
      </c>
      <c r="S51" s="34" t="s">
        <v>18</v>
      </c>
      <c r="T51" s="24" t="s">
        <v>17</v>
      </c>
      <c r="U51" s="24" t="s">
        <v>14</v>
      </c>
      <c r="V51" s="24" t="s">
        <v>14</v>
      </c>
      <c r="W51" s="33" t="s">
        <v>14</v>
      </c>
      <c r="X51" s="24" t="s">
        <v>14</v>
      </c>
      <c r="Y51" s="24" t="s">
        <v>14</v>
      </c>
      <c r="Z51" s="24" t="s">
        <v>14</v>
      </c>
      <c r="AA51" s="24" t="s">
        <v>14</v>
      </c>
      <c r="AB51" s="24" t="s">
        <v>14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RV</vt:lpstr>
      <vt:lpstr>NV</vt:lpstr>
      <vt:lpstr>KT</vt:lpstr>
      <vt:lpstr>MH</vt:lpstr>
      <vt:lpstr>C</vt:lpstr>
      <vt:lpstr>DEF_QL</vt:lpstr>
      <vt:lpstr>GR_QL</vt:lpstr>
      <vt:lpstr>decompRLP</vt:lpstr>
      <vt:lpstr>decompGR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Tatsuji Makino</dc:creator>
  <cp:lastModifiedBy>Joji Tokui</cp:lastModifiedBy>
  <dcterms:created xsi:type="dcterms:W3CDTF">2013-07-03T11:28:25Z</dcterms:created>
  <dcterms:modified xsi:type="dcterms:W3CDTF">2018-04-26T06:39:25Z</dcterms:modified>
</cp:coreProperties>
</file>